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mcu\UofT\01_ExcelHomework\"/>
    </mc:Choice>
  </mc:AlternateContent>
  <xr:revisionPtr revIDLastSave="0" documentId="13_ncr:1_{4412F451-EEB4-4F21-B6F6-0B7E9E272BD3}" xr6:coauthVersionLast="36" xr6:coauthVersionMax="36" xr10:uidLastSave="{00000000-0000-0000-0000-000000000000}"/>
  <bookViews>
    <workbookView xWindow="0" yWindow="0" windowWidth="20490" windowHeight="8130" tabRatio="500" xr2:uid="{00000000-000D-0000-FFFF-FFFF00000000}"/>
  </bookViews>
  <sheets>
    <sheet name="DataSource" sheetId="1" r:id="rId1"/>
    <sheet name="PivotTable_01" sheetId="3" r:id="rId2"/>
    <sheet name="PivotTable_02" sheetId="5" r:id="rId3"/>
    <sheet name="PivotTable_03" sheetId="6" r:id="rId4"/>
    <sheet name="Bonus" sheetId="9" r:id="rId5"/>
    <sheet name="PT_Category_X_StaffPick" sheetId="12" r:id="rId6"/>
    <sheet name="PT_Category_X_State_Percent" sheetId="14" r:id="rId7"/>
    <sheet name="PT_Country_X_State_Percent" sheetId="16" r:id="rId8"/>
  </sheets>
  <definedNames>
    <definedName name="_xlnm._FilterDatabase" localSheetId="0" hidden="1">DataSource!$A$1:$T$4115</definedName>
    <definedName name="goal">DataSource!$D$1:$D$4115</definedName>
    <definedName name="state">DataSource!$F$1:$F$4115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5" i="3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9" l="1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D2" i="9"/>
  <c r="C2" i="9"/>
  <c r="B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E6" i="9" l="1"/>
  <c r="F6" i="9" s="1"/>
  <c r="E10" i="9"/>
  <c r="F10" i="9" s="1"/>
  <c r="E13" i="9"/>
  <c r="H13" i="9" s="1"/>
  <c r="E9" i="9"/>
  <c r="H9" i="9" s="1"/>
  <c r="E5" i="9"/>
  <c r="H5" i="9" s="1"/>
  <c r="E12" i="9"/>
  <c r="F12" i="9" s="1"/>
  <c r="E8" i="9"/>
  <c r="H8" i="9" s="1"/>
  <c r="E4" i="9"/>
  <c r="F4" i="9" s="1"/>
  <c r="H6" i="9"/>
  <c r="E2" i="9"/>
  <c r="G2" i="9" s="1"/>
  <c r="E11" i="9"/>
  <c r="H11" i="9" s="1"/>
  <c r="E7" i="9"/>
  <c r="H7" i="9" s="1"/>
  <c r="E3" i="9"/>
  <c r="H3" i="9" s="1"/>
  <c r="H10" i="9" l="1"/>
  <c r="G10" i="9"/>
  <c r="G6" i="9"/>
  <c r="G8" i="9"/>
  <c r="H2" i="9"/>
  <c r="F13" i="9"/>
  <c r="H4" i="9"/>
  <c r="F3" i="9"/>
  <c r="F8" i="9"/>
  <c r="G13" i="9"/>
  <c r="G4" i="9"/>
  <c r="G11" i="9"/>
  <c r="F11" i="9"/>
  <c r="H12" i="9"/>
  <c r="G7" i="9"/>
  <c r="G5" i="9"/>
  <c r="F2" i="9"/>
  <c r="F9" i="9"/>
  <c r="G9" i="9"/>
  <c r="G12" i="9"/>
  <c r="F7" i="9"/>
  <c r="G3" i="9"/>
  <c r="F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Cuellas</author>
  </authors>
  <commentList>
    <comment ref="D1" authorId="0" shapeId="0" xr:uid="{20E7DA3B-D12E-46E9-BB62-F724578EF929}">
      <text>
        <r>
          <rPr>
            <b/>
            <sz val="9"/>
            <color indexed="81"/>
            <rFont val="Tahoma"/>
            <family val="2"/>
          </rPr>
          <t>Paulo Cuellas:</t>
        </r>
        <r>
          <rPr>
            <sz val="9"/>
            <color indexed="81"/>
            <rFont val="Tahoma"/>
            <family val="2"/>
          </rPr>
          <t xml:space="preserve">
The funding goal is the amount of money that a creator needs to complete their project.</t>
        </r>
      </text>
    </comment>
    <comment ref="L1" authorId="0" shapeId="0" xr:uid="{962F1782-FE6F-477A-8F9A-997A60310B32}">
      <text>
        <r>
          <rPr>
            <b/>
            <sz val="9"/>
            <color indexed="81"/>
            <rFont val="Tahoma"/>
            <family val="2"/>
          </rPr>
          <t>Paulo Cuellas:</t>
        </r>
        <r>
          <rPr>
            <sz val="9"/>
            <color indexed="81"/>
            <rFont val="Tahoma"/>
            <family val="2"/>
          </rPr>
          <t xml:space="preserve">
Backers are folks who pledge money to join creators in bringing projects to life. Kickstarter is not a store, backers support a creative process.</t>
        </r>
      </text>
    </comment>
  </commentList>
</comments>
</file>

<file path=xl/sharedStrings.xml><?xml version="1.0" encoding="utf-8"?>
<sst xmlns="http://schemas.openxmlformats.org/spreadsheetml/2006/main" count="24907" uniqueCount="8403">
  <si>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</si>
  <si>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</si>
  <si>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</si>
  <si>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</si>
  <si>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</si>
  <si>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</si>
  <si>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</si>
  <si>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</si>
  <si>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</si>
  <si>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</si>
  <si>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</si>
  <si>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</si>
  <si>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</si>
  <si>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</si>
  <si>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</si>
  <si>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</si>
  <si>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</si>
  <si>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</si>
  <si>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</si>
  <si>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</si>
  <si>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</si>
  <si>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</si>
  <si>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</si>
  <si>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</si>
  <si>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</si>
  <si>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</si>
  <si>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</si>
  <si>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</si>
  <si>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</si>
  <si>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</si>
  <si>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</si>
  <si>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</si>
  <si>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</si>
  <si>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</si>
  <si>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</si>
  <si>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</si>
  <si>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</si>
  <si>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</si>
  <si>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</si>
  <si>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</si>
  <si>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</si>
  <si>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</si>
  <si>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</si>
  <si>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</si>
  <si>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</si>
  <si>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</si>
  <si>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</si>
  <si>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</si>
  <si>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</si>
  <si>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</si>
  <si>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</si>
  <si>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</si>
  <si>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</si>
  <si>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</si>
  <si>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</si>
  <si>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</si>
  <si>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</si>
  <si>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</si>
  <si>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</si>
  <si>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</si>
  <si>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</si>
  <si>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</si>
  <si>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</si>
  <si>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</si>
  <si>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</si>
  <si>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</si>
  <si>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</si>
  <si>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</si>
  <si>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</si>
  <si>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</si>
  <si>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</si>
  <si>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</si>
  <si>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</si>
  <si>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</si>
  <si>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</si>
  <si>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</si>
  <si>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</si>
  <si>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</si>
  <si>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</si>
  <si>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</si>
  <si>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</si>
  <si>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</si>
  <si>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</si>
  <si>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</si>
  <si>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</si>
  <si>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</si>
  <si>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</si>
  <si>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</si>
  <si>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</si>
  <si>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</si>
  <si>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</si>
  <si>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</si>
  <si>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</si>
  <si>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</si>
  <si>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</si>
  <si>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</si>
  <si>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</si>
  <si>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</si>
  <si>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</si>
  <si>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</si>
  <si>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</si>
  <si>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</si>
  <si>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</si>
  <si>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</si>
  <si>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</si>
  <si>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</si>
  <si>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</si>
  <si>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</si>
  <si>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</si>
  <si>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</si>
  <si>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</si>
  <si>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</si>
  <si>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</si>
  <si>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</si>
  <si>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</si>
  <si>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</si>
  <si>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</si>
  <si>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</si>
  <si>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</si>
  <si>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</si>
  <si>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</si>
  <si>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</si>
  <si>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</si>
  <si>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</si>
  <si>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</si>
  <si>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</si>
  <si>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</si>
  <si>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</si>
  <si>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</si>
  <si>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</si>
  <si>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</si>
  <si>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</si>
  <si>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</si>
  <si>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</si>
  <si>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</si>
  <si>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</si>
  <si>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</si>
  <si>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</si>
  <si>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</si>
  <si>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</si>
  <si>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</si>
  <si>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</si>
  <si>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</si>
  <si>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</si>
  <si>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</si>
  <si>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</si>
  <si>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</si>
  <si>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</si>
  <si>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</si>
  <si>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</si>
  <si>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</si>
  <si>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</si>
  <si>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</si>
  <si>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</si>
  <si>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</si>
  <si>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</si>
  <si>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</si>
  <si>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</si>
  <si>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</si>
  <si>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</si>
  <si>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</si>
  <si>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</si>
  <si>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</si>
  <si>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</si>
  <si>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</si>
  <si>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</si>
  <si>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</si>
  <si>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</si>
  <si>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</si>
  <si>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</si>
  <si>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</si>
  <si>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</si>
  <si>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</si>
  <si>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</si>
  <si>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</si>
  <si>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</si>
  <si>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</si>
  <si>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</si>
  <si>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</si>
  <si>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</si>
  <si>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</si>
  <si>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</si>
  <si>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</si>
  <si>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</si>
  <si>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</si>
  <si>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</si>
  <si>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</si>
  <si>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</si>
  <si>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</si>
  <si>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</si>
  <si>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</si>
  <si>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</si>
  <si>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</si>
  <si>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</si>
  <si>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</si>
  <si>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</si>
  <si>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</si>
  <si>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</si>
  <si>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</si>
  <si>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</si>
  <si>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</si>
  <si>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</si>
  <si>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</si>
  <si>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</si>
  <si>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</si>
  <si>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</si>
  <si>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</si>
  <si>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</si>
  <si>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</si>
  <si>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</si>
  <si>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</si>
  <si>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</si>
  <si>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</si>
  <si>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</si>
  <si>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</si>
  <si>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</si>
  <si>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</si>
  <si>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</si>
  <si>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</si>
  <si>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</si>
  <si>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</si>
  <si>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</si>
  <si>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</si>
  <si>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</si>
  <si>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</si>
  <si>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</si>
  <si>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</si>
  <si>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</si>
  <si>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</si>
  <si>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</si>
  <si>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</si>
  <si>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</si>
  <si>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</si>
  <si>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</si>
  <si>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</si>
  <si>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</si>
  <si>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</si>
  <si>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</si>
  <si>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</si>
  <si>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</si>
  <si>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</si>
  <si>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</si>
  <si>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</si>
  <si>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</si>
  <si>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</si>
  <si>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</si>
  <si>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</si>
  <si>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</si>
  <si>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</si>
  <si>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</si>
  <si>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</si>
  <si>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</si>
  <si>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</si>
  <si>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</si>
  <si>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</si>
  <si>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</si>
  <si>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</si>
  <si>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</si>
  <si>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</si>
  <si>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</si>
  <si>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</si>
  <si>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</si>
  <si>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</si>
  <si>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</si>
  <si>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</si>
  <si>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</si>
  <si>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</si>
  <si>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</si>
  <si>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</si>
  <si>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</si>
  <si>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</si>
  <si>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</si>
  <si>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</si>
  <si>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</si>
  <si>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</si>
  <si>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</si>
  <si>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</si>
  <si>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</si>
  <si>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</si>
  <si>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</si>
  <si>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</si>
  <si>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</si>
  <si>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</si>
  <si>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</si>
  <si>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</si>
  <si>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</si>
  <si>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</si>
  <si>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</si>
  <si>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</si>
  <si>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</si>
  <si>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</si>
  <si>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</si>
  <si>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</si>
  <si>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</si>
  <si>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</si>
  <si>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</si>
  <si>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</si>
  <si>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</si>
  <si>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</si>
  <si>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</si>
  <si>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</si>
  <si>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</si>
  <si>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</si>
  <si>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</si>
  <si>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</si>
  <si>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</si>
  <si>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</si>
  <si>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</si>
  <si>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</si>
  <si>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</si>
  <si>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</si>
  <si>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</si>
  <si>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</si>
  <si>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</si>
  <si>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</si>
  <si>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</si>
  <si>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</si>
  <si>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</si>
  <si>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</si>
  <si>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</si>
  <si>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</si>
  <si>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</si>
  <si>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</si>
  <si>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</si>
  <si>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</si>
  <si>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</si>
  <si>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</si>
  <si>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</si>
  <si>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</si>
  <si>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</si>
  <si>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</si>
  <si>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</si>
  <si>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</si>
  <si>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</si>
  <si>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</si>
  <si>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</si>
  <si>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</si>
  <si>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</si>
  <si>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</si>
  <si>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</si>
  <si>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</si>
  <si>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</si>
  <si>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</si>
  <si>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</si>
  <si>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</si>
  <si>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</si>
  <si>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</si>
  <si>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</si>
  <si>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</si>
  <si>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</si>
  <si>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</si>
  <si>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</si>
  <si>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</si>
  <si>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</si>
  <si>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</si>
  <si>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</si>
  <si>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</si>
  <si>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</si>
  <si>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</si>
  <si>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</si>
  <si>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</si>
  <si>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</si>
  <si>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</si>
  <si>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</si>
  <si>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</si>
  <si>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</si>
  <si>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</si>
  <si>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</si>
  <si>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</si>
  <si>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</si>
  <si>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</si>
  <si>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</si>
  <si>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</si>
  <si>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</si>
  <si>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</si>
  <si>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</si>
  <si>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</si>
  <si>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</si>
  <si>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</si>
  <si>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</si>
  <si>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</si>
  <si>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</si>
  <si>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</si>
  <si>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</si>
  <si>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</si>
  <si>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</si>
  <si>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</si>
  <si>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</si>
  <si>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</si>
  <si>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</si>
  <si>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</si>
  <si>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</si>
  <si>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</si>
  <si>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</si>
  <si>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</si>
  <si>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</si>
  <si>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</si>
  <si>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</si>
  <si>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</si>
  <si>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</si>
  <si>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</si>
  <si>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</si>
  <si>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</si>
  <si>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</si>
  <si>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</si>
  <si>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</si>
  <si>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</si>
  <si>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</si>
  <si>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</si>
  <si>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</si>
  <si>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</si>
  <si>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</si>
  <si>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</si>
  <si>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</si>
  <si>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</si>
  <si>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</si>
  <si>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</si>
  <si>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</si>
  <si>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</si>
  <si>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</si>
  <si>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</si>
  <si>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</si>
  <si>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</si>
  <si>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</si>
  <si>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</si>
  <si>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</si>
  <si>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</si>
  <si>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</si>
  <si>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</si>
  <si>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</si>
  <si>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</si>
  <si>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</si>
  <si>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</si>
  <si>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</si>
  <si>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</si>
  <si>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</si>
  <si>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</si>
  <si>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</si>
  <si>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</si>
  <si>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</si>
  <si>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</si>
  <si>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</si>
  <si>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</si>
  <si>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</si>
  <si>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</si>
  <si>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</si>
  <si>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</si>
  <si>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</si>
  <si>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</si>
  <si>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</si>
  <si>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</si>
  <si>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</si>
  <si>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</si>
  <si>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</si>
  <si>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</si>
  <si>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</si>
  <si>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</si>
  <si>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</si>
  <si>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</si>
  <si>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</si>
  <si>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</si>
  <si>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</si>
  <si>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</si>
  <si>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</si>
  <si>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</si>
  <si>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</si>
  <si>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</si>
  <si>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</si>
  <si>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</si>
  <si>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</si>
  <si>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</si>
  <si>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</si>
  <si>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</si>
  <si>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</si>
  <si>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</si>
  <si>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</si>
  <si>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</si>
  <si>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</si>
  <si>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</si>
  <si>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</si>
  <si>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</si>
  <si>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</si>
  <si>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</si>
  <si>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</si>
  <si>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</si>
  <si>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</si>
  <si>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</si>
  <si>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</si>
  <si>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</si>
  <si>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</si>
  <si>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</si>
  <si>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</si>
  <si>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</si>
  <si>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</si>
  <si>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</si>
  <si>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</si>
  <si>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</si>
  <si>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</si>
  <si>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</si>
  <si>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</si>
  <si>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</si>
  <si>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</si>
  <si>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</si>
  <si>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</si>
  <si>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</si>
  <si>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</si>
  <si>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</si>
  <si>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</si>
  <si>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</si>
  <si>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</si>
  <si>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</si>
  <si>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</si>
  <si>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</si>
  <si>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</si>
  <si>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</si>
  <si>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</si>
  <si>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</si>
  <si>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</si>
  <si>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</si>
  <si>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</si>
  <si>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</si>
  <si>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</si>
  <si>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</si>
  <si>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</si>
  <si>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</si>
  <si>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</si>
  <si>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</si>
  <si>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</si>
  <si>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</si>
  <si>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</si>
  <si>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</si>
  <si>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</si>
  <si>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</si>
  <si>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</si>
  <si>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</si>
  <si>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</si>
  <si>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</si>
  <si>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</si>
  <si>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</si>
  <si>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</si>
  <si>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</si>
  <si>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</si>
  <si>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</si>
  <si>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</si>
  <si>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</si>
  <si>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</si>
  <si>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</si>
  <si>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</si>
  <si>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</si>
  <si>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</si>
  <si>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</si>
  <si>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</si>
  <si>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</si>
  <si>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</si>
  <si>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</si>
  <si>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</si>
  <si>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</si>
  <si>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</si>
  <si>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</si>
  <si>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</si>
  <si>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</si>
  <si>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</si>
  <si>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</si>
  <si>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</si>
  <si>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</si>
  <si>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</si>
  <si>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</si>
  <si>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</si>
  <si>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</si>
  <si>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</si>
  <si>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</si>
  <si>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</si>
  <si>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</si>
  <si>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</si>
  <si>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</si>
  <si>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</si>
  <si>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</si>
  <si>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</si>
  <si>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</si>
  <si>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</si>
  <si>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</si>
  <si>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</si>
  <si>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</si>
  <si>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</si>
  <si>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</si>
  <si>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</si>
  <si>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</si>
  <si>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</si>
  <si>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</si>
  <si>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</si>
  <si>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</si>
  <si>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</si>
  <si>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</si>
  <si>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</si>
  <si>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</si>
  <si>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</si>
  <si>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</si>
  <si>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</si>
  <si>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</si>
  <si>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</si>
  <si>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</si>
  <si>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</si>
  <si>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</si>
  <si>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</si>
  <si>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</si>
  <si>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</si>
  <si>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</si>
  <si>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</si>
  <si>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</si>
  <si>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</si>
  <si>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</si>
  <si>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</si>
  <si>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</si>
  <si>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</si>
  <si>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</si>
  <si>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</si>
  <si>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</si>
  <si>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</si>
  <si>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</si>
  <si>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</si>
  <si>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</si>
  <si>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</si>
  <si>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</si>
  <si>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</si>
  <si>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</si>
  <si>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</si>
  <si>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</si>
  <si>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</si>
  <si>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</si>
  <si>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</si>
  <si>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</si>
  <si>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</si>
  <si>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</si>
  <si>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</si>
  <si>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</si>
  <si>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</si>
  <si>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</si>
  <si>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</si>
  <si>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</si>
  <si>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</si>
  <si>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</si>
  <si>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</si>
  <si>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</si>
  <si>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</si>
  <si>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</si>
  <si>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</si>
  <si>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</si>
  <si>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</si>
  <si>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</si>
  <si>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</si>
  <si>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</si>
  <si>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</si>
  <si>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</si>
  <si>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</si>
  <si>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</si>
  <si>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</si>
  <si>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</si>
  <si>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</si>
  <si>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</si>
  <si>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</si>
  <si>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</si>
  <si>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</si>
  <si>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</si>
  <si>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</si>
  <si>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</si>
  <si>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</si>
  <si>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</si>
  <si>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</si>
  <si>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</si>
  <si>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</si>
  <si>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</si>
  <si>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</si>
  <si>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</si>
  <si>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</si>
  <si>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</si>
  <si>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</si>
  <si>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</si>
  <si>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</si>
  <si>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</si>
  <si>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</si>
  <si>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</si>
  <si>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</si>
  <si>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</si>
  <si>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</si>
  <si>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</si>
  <si>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</si>
  <si>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</si>
  <si>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</si>
  <si>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</si>
  <si>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</si>
  <si>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</si>
  <si>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</si>
  <si>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</si>
  <si>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</si>
  <si>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</si>
  <si>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</si>
  <si>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</si>
  <si>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</si>
  <si>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</si>
  <si>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</si>
  <si>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</si>
  <si>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</si>
  <si>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</si>
  <si>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</si>
  <si>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</si>
  <si>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</si>
  <si>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</si>
  <si>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</si>
  <si>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</si>
  <si>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</si>
  <si>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</si>
  <si>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</si>
  <si>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</si>
  <si>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</si>
  <si>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</si>
  <si>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</si>
  <si>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</si>
  <si>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</si>
  <si>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</si>
  <si>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</si>
  <si>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</si>
  <si>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</si>
  <si>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</si>
  <si>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</si>
  <si>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</si>
  <si>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</si>
  <si>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</si>
  <si>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</si>
  <si>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</si>
  <si>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</si>
  <si>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</si>
  <si>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</si>
  <si>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</si>
  <si>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</si>
  <si>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</si>
  <si>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</si>
  <si>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</si>
  <si>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</si>
  <si>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</si>
  <si>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</si>
  <si>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</si>
  <si>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</si>
  <si>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</si>
  <si>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</si>
  <si>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</si>
  <si>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</si>
  <si>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</si>
  <si>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</si>
  <si>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</si>
  <si>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</si>
  <si>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</si>
  <si>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</si>
  <si>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</si>
  <si>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</si>
  <si>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</si>
  <si>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</si>
  <si>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</si>
  <si>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</si>
  <si>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</si>
  <si>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</si>
  <si>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</si>
  <si>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</si>
  <si>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</si>
  <si>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</si>
  <si>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</si>
  <si>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</si>
  <si>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</si>
  <si>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</si>
  <si>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</si>
  <si>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</si>
  <si>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</si>
  <si>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</si>
  <si>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</si>
  <si>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</si>
  <si>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</si>
  <si>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</si>
  <si>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</si>
  <si>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</si>
  <si>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</si>
  <si>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</si>
  <si>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</si>
  <si>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</si>
  <si>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</si>
  <si>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</si>
  <si>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</si>
  <si>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</si>
  <si>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</si>
  <si>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</si>
  <si>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</si>
  <si>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</si>
  <si>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</si>
  <si>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</si>
  <si>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</si>
  <si>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</si>
  <si>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</si>
  <si>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</si>
  <si>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</si>
  <si>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</si>
  <si>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</si>
  <si>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</si>
  <si>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</si>
  <si>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</si>
  <si>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</si>
  <si>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</si>
  <si>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</si>
  <si>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</si>
  <si>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</si>
  <si>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</si>
  <si>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</si>
  <si>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</si>
  <si>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</si>
  <si>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</si>
  <si>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</si>
  <si>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</si>
  <si>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</si>
  <si>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</si>
  <si>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</si>
  <si>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</si>
  <si>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</si>
  <si>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</si>
  <si>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</si>
  <si>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</si>
  <si>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</si>
  <si>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</si>
  <si>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</si>
  <si>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</si>
  <si>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</si>
  <si>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</si>
  <si>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</si>
  <si>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</si>
  <si>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</si>
  <si>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</si>
  <si>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</si>
  <si>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</si>
  <si>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</si>
  <si>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</si>
  <si>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</si>
  <si>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</si>
  <si>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</si>
  <si>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</si>
  <si>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</si>
  <si>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</si>
  <si>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</si>
  <si>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</si>
  <si>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</si>
  <si>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</si>
  <si>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</si>
  <si>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</si>
  <si>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</si>
  <si>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</si>
  <si>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</si>
  <si>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</si>
  <si>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</si>
  <si>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</si>
  <si>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</si>
  <si>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</si>
  <si>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</si>
  <si>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</si>
  <si>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</si>
  <si>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</si>
  <si>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</si>
  <si>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</si>
  <si>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</si>
  <si>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</si>
  <si>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</si>
  <si>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</si>
  <si>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</si>
  <si>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</si>
  <si>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</si>
  <si>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</si>
  <si>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</si>
  <si>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</si>
  <si>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</si>
  <si>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</si>
  <si>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</si>
  <si>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</si>
  <si>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</si>
  <si>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</si>
  <si>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</si>
  <si>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</si>
  <si>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</si>
  <si>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</si>
  <si>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</si>
  <si>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</si>
  <si>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</si>
  <si>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</si>
  <si>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</si>
  <si>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</si>
  <si>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</si>
  <si>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</si>
  <si>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</si>
  <si>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</si>
  <si>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</si>
  <si>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</si>
  <si>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</si>
  <si>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</si>
  <si>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</si>
  <si>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</si>
  <si>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</si>
  <si>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</si>
  <si>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</si>
  <si>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</si>
  <si>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</si>
  <si>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</si>
  <si>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</si>
  <si>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</si>
  <si>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</si>
  <si>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</si>
  <si>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</si>
  <si>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</si>
  <si>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</si>
  <si>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</si>
  <si>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</si>
  <si>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</si>
  <si>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</si>
  <si>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</si>
  <si>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</si>
  <si>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</si>
  <si>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</si>
  <si>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</si>
  <si>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</si>
  <si>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</si>
  <si>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</si>
  <si>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</si>
  <si>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</si>
  <si>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</si>
  <si>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</si>
  <si>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</si>
  <si>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</si>
  <si>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</si>
  <si>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</si>
  <si>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</si>
  <si>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</si>
  <si>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</si>
  <si>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</si>
  <si>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</si>
  <si>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</si>
  <si>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</si>
  <si>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</si>
  <si>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</si>
  <si>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</si>
  <si>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</si>
  <si>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</si>
  <si>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</si>
  <si>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</si>
  <si>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</si>
  <si>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</si>
  <si>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</si>
  <si>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</si>
  <si>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</si>
  <si>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</si>
  <si>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</si>
  <si>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</si>
  <si>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</si>
  <si>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</si>
  <si>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</si>
  <si>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</si>
  <si>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</si>
  <si>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</si>
  <si>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</si>
  <si>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</si>
  <si>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</si>
  <si>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</si>
  <si>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</si>
  <si>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</si>
  <si>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</si>
  <si>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</si>
  <si>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</si>
  <si>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</si>
  <si>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</si>
  <si>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</si>
  <si>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</si>
  <si>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</si>
  <si>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</si>
  <si>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</si>
  <si>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</si>
  <si>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</si>
  <si>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</si>
  <si>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</si>
  <si>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</si>
  <si>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</si>
  <si>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</si>
  <si>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</si>
  <si>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</si>
  <si>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</si>
  <si>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</si>
  <si>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</si>
  <si>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</si>
  <si>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</si>
  <si>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</si>
  <si>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</si>
  <si>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</si>
  <si>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</si>
  <si>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</si>
  <si>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</si>
  <si>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</si>
  <si>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</si>
  <si>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</si>
  <si>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</si>
  <si>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</si>
  <si>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</si>
  <si>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</si>
  <si>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</si>
  <si>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</si>
  <si>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</si>
  <si>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</si>
  <si>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</si>
  <si>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</si>
  <si>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</si>
  <si>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</si>
  <si>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</si>
  <si>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</si>
  <si>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</si>
  <si>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</si>
  <si>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</si>
  <si>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</si>
  <si>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</si>
  <si>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</si>
  <si>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</si>
  <si>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</si>
  <si>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</si>
  <si>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</si>
  <si>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</si>
  <si>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</si>
  <si>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</si>
  <si>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</si>
  <si>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</si>
  <si>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</si>
  <si>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</si>
  <si>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</si>
  <si>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</si>
  <si>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</si>
  <si>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</si>
  <si>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</si>
  <si>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</si>
  <si>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</si>
  <si>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</si>
  <si>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</si>
  <si>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</si>
  <si>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</si>
  <si>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</si>
  <si>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</si>
  <si>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</si>
  <si>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</si>
  <si>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</si>
  <si>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</si>
  <si>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</si>
  <si>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</si>
  <si>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</si>
  <si>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</si>
  <si>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</si>
  <si>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</si>
  <si>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</si>
  <si>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</si>
  <si>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</si>
  <si>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</si>
  <si>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</si>
  <si>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</si>
  <si>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</si>
  <si>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</si>
  <si>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</si>
  <si>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</si>
  <si>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</si>
  <si>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</si>
  <si>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</si>
  <si>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</si>
  <si>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</si>
  <si>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</si>
  <si>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</si>
  <si>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</si>
  <si>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</si>
  <si>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</si>
  <si>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</si>
  <si>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</si>
  <si>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</si>
  <si>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</si>
  <si>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</si>
  <si>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</si>
  <si>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</si>
  <si>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</si>
  <si>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</si>
  <si>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</si>
  <si>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</si>
  <si>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</si>
  <si>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</si>
  <si>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</si>
  <si>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</si>
  <si>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</si>
  <si>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</si>
  <si>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</si>
  <si>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</si>
  <si>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</si>
  <si>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</si>
  <si>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</si>
  <si>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</si>
  <si>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</si>
  <si>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</si>
  <si>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</si>
  <si>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</si>
  <si>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</si>
  <si>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</si>
  <si>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</si>
  <si>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</si>
  <si>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</si>
  <si>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</si>
  <si>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</si>
  <si>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</si>
  <si>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</si>
  <si>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</si>
  <si>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</si>
  <si>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</si>
  <si>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</si>
  <si>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</si>
  <si>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</si>
  <si>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</si>
  <si>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</si>
  <si>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</si>
  <si>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</si>
  <si>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</si>
  <si>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</si>
  <si>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</si>
  <si>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</si>
  <si>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</si>
  <si>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</si>
  <si>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</si>
  <si>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</si>
  <si>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</si>
  <si>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</si>
  <si>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</si>
  <si>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</si>
  <si>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</si>
  <si>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</si>
  <si>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</si>
  <si>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</si>
  <si>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</si>
  <si>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</si>
  <si>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</si>
  <si>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</si>
  <si>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</si>
  <si>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</si>
  <si>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</si>
  <si>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</si>
  <si>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</si>
  <si>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</si>
  <si>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</si>
  <si>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</si>
  <si>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</si>
  <si>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</si>
  <si>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</si>
  <si>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</si>
  <si>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</si>
  <si>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</si>
  <si>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</si>
  <si>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</si>
  <si>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</si>
  <si>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</si>
  <si>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</si>
  <si>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</si>
  <si>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</si>
  <si>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</si>
  <si>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</si>
  <si>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</si>
  <si>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</si>
  <si>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</si>
  <si>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</si>
  <si>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</si>
  <si>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</si>
  <si>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</si>
  <si>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</si>
  <si>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</si>
  <si>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</si>
  <si>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</si>
  <si>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</si>
  <si>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</si>
  <si>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</si>
  <si>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</si>
  <si>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</si>
  <si>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</si>
  <si>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</si>
  <si>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</si>
  <si>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</si>
  <si>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</si>
  <si>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</si>
  <si>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</si>
  <si>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</si>
  <si>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</si>
  <si>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</si>
  <si>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</si>
  <si>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</si>
  <si>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</si>
  <si>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</si>
  <si>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</si>
  <si>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</si>
  <si>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</si>
  <si>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</si>
  <si>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</si>
  <si>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</si>
  <si>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</si>
  <si>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</si>
  <si>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</si>
  <si>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</si>
  <si>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</si>
  <si>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</si>
  <si>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</si>
  <si>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</si>
  <si>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</si>
  <si>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</si>
  <si>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</si>
  <si>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</si>
  <si>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</si>
  <si>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</si>
  <si>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</si>
  <si>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</si>
  <si>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</si>
  <si>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</si>
  <si>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</si>
  <si>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</si>
  <si>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</si>
  <si>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</si>
  <si>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</si>
  <si>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</si>
  <si>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</si>
  <si>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</si>
  <si>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</si>
  <si>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</si>
  <si>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</si>
  <si>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</si>
  <si>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</si>
  <si>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</si>
  <si>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</si>
  <si>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</si>
  <si>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</si>
  <si>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</si>
  <si>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</si>
  <si>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</si>
  <si>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</si>
  <si>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</si>
  <si>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</si>
  <si>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</si>
  <si>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</si>
  <si>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</si>
  <si>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</si>
  <si>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</si>
  <si>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</si>
  <si>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</si>
  <si>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</si>
  <si>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</si>
  <si>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</si>
  <si>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</si>
  <si>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</si>
  <si>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</si>
  <si>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</si>
  <si>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</si>
  <si>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</si>
  <si>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</si>
  <si>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</si>
  <si>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</si>
  <si>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</si>
  <si>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</si>
  <si>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</si>
  <si>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</si>
  <si>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</si>
  <si>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</si>
  <si>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</si>
  <si>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</si>
  <si>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</si>
  <si>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</si>
  <si>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</si>
  <si>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</si>
  <si>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</si>
  <si>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</si>
  <si>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</si>
  <si>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</si>
  <si>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</si>
  <si>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</si>
  <si>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</si>
  <si>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</si>
  <si>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</si>
  <si>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</si>
  <si>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</si>
  <si>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</si>
  <si>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</si>
  <si>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</si>
  <si>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</si>
  <si>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</si>
  <si>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</si>
  <si>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</si>
  <si>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</si>
  <si>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</si>
  <si>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</si>
  <si>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</si>
  <si>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</si>
  <si>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</si>
  <si>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</si>
  <si>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</si>
  <si>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</si>
  <si>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</si>
  <si>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</si>
  <si>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</si>
  <si>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</si>
  <si>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</si>
  <si>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</si>
  <si>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</si>
  <si>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</si>
  <si>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</si>
  <si>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</si>
  <si>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</si>
  <si>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</si>
  <si>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</si>
  <si>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</si>
  <si>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</si>
  <si>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</si>
  <si>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</si>
  <si>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</si>
  <si>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</si>
  <si>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</si>
  <si>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</si>
  <si>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</si>
  <si>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</si>
  <si>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</si>
  <si>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</si>
  <si>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</si>
  <si>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</si>
  <si>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</si>
  <si>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</si>
  <si>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</si>
  <si>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</si>
  <si>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</si>
  <si>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</si>
  <si>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</si>
  <si>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</si>
  <si>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</si>
  <si>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</si>
  <si>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</si>
  <si>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</si>
  <si>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</si>
  <si>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</si>
  <si>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</si>
  <si>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</si>
  <si>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</si>
  <si>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</si>
  <si>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</si>
  <si>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</si>
  <si>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</si>
  <si>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</si>
  <si>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</si>
  <si>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</si>
  <si>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</si>
  <si>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</si>
  <si>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</si>
  <si>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</si>
  <si>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</si>
  <si>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</si>
  <si>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</si>
  <si>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</si>
  <si>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</si>
  <si>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</si>
  <si>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</si>
  <si>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</si>
  <si>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</si>
  <si>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</si>
  <si>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</si>
  <si>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</si>
  <si>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</si>
  <si>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</si>
  <si>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</si>
  <si>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</si>
  <si>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</si>
  <si>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</si>
  <si>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</si>
  <si>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</si>
  <si>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</si>
  <si>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</si>
  <si>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</si>
  <si>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</si>
  <si>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</si>
  <si>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</si>
  <si>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</si>
  <si>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</si>
  <si>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</si>
  <si>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</si>
  <si>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</si>
  <si>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</si>
  <si>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</si>
  <si>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</si>
  <si>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</si>
  <si>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</si>
  <si>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</si>
  <si>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</si>
  <si>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</si>
  <si>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</si>
  <si>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</si>
  <si>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</si>
  <si>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</si>
  <si>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</si>
  <si>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</si>
  <si>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</si>
  <si>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</si>
  <si>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</si>
  <si>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</si>
  <si>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</si>
  <si>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</si>
  <si>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</si>
  <si>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</si>
  <si>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</si>
  <si>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</si>
  <si>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</si>
  <si>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</si>
  <si>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</si>
  <si>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</si>
  <si>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</si>
  <si>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</si>
  <si>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</si>
  <si>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</si>
  <si>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</si>
  <si>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</si>
  <si>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</si>
  <si>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</si>
  <si>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</si>
  <si>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</si>
  <si>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</si>
  <si>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</si>
  <si>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</si>
  <si>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</si>
  <si>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</si>
  <si>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</si>
  <si>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</si>
  <si>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</si>
  <si>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</si>
  <si>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</si>
  <si>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</si>
  <si>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</si>
  <si>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</si>
  <si>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</si>
  <si>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</si>
  <si>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</si>
  <si>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</si>
  <si>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</si>
  <si>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</si>
  <si>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</si>
  <si>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</si>
  <si>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</si>
  <si>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</si>
  <si>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</si>
  <si>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</si>
  <si>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</si>
  <si>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</si>
  <si>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</si>
  <si>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</si>
  <si>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</si>
  <si>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</si>
  <si>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</si>
  <si>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</si>
  <si>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</si>
  <si>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</si>
  <si>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</si>
  <si>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</si>
  <si>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</si>
  <si>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</si>
  <si>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</si>
  <si>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</si>
  <si>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</si>
  <si>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</si>
  <si>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</si>
  <si>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</si>
  <si>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</si>
  <si>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</si>
  <si>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</si>
  <si>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</si>
  <si>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</si>
  <si>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</si>
  <si>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</si>
  <si>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</si>
  <si>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</si>
  <si>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</si>
  <si>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</si>
  <si>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</si>
  <si>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</si>
  <si>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</si>
  <si>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</si>
  <si>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</si>
  <si>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</si>
  <si>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</si>
  <si>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</si>
  <si>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</si>
  <si>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</si>
  <si>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</si>
  <si>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</si>
  <si>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</si>
  <si>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</si>
  <si>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</si>
  <si>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</si>
  <si>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</si>
  <si>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</si>
  <si>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</si>
  <si>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</si>
  <si>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</si>
  <si>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</si>
  <si>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</si>
  <si>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</si>
  <si>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</si>
  <si>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</si>
  <si>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</si>
  <si>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</si>
  <si>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</si>
  <si>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</si>
  <si>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</si>
  <si>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</si>
  <si>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</si>
  <si>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</si>
  <si>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</si>
  <si>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</si>
  <si>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</si>
  <si>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</si>
  <si>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</si>
  <si>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</si>
  <si>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</si>
  <si>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</si>
  <si>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</si>
  <si>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</si>
  <si>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</si>
  <si>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</si>
  <si>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</si>
  <si>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</si>
  <si>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</si>
  <si>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</si>
  <si>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</si>
  <si>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</si>
  <si>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</si>
  <si>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</si>
  <si>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</si>
  <si>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</si>
  <si>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</si>
  <si>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</si>
  <si>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</si>
  <si>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</si>
  <si>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</si>
  <si>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</si>
  <si>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</si>
  <si>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</si>
  <si>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</si>
  <si>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</si>
  <si>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</si>
  <si>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</si>
  <si>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</si>
  <si>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</si>
  <si>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</si>
  <si>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</si>
  <si>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</si>
  <si>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</si>
  <si>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</si>
  <si>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</si>
  <si>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</si>
  <si>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</si>
  <si>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</si>
  <si>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</si>
  <si>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</si>
  <si>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</si>
  <si>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</si>
  <si>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</si>
  <si>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</si>
  <si>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</si>
  <si>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</si>
  <si>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</si>
  <si>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</si>
  <si>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</si>
  <si>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</si>
  <si>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</si>
  <si>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</si>
  <si>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</si>
  <si>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</si>
  <si>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</si>
  <si>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</si>
  <si>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</si>
  <si>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</si>
  <si>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</si>
  <si>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</si>
  <si>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</si>
  <si>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</si>
  <si>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</si>
  <si>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</si>
  <si>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</si>
  <si>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</si>
  <si>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</si>
  <si>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</si>
  <si>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</si>
  <si>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</si>
  <si>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</si>
  <si>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</si>
  <si>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</si>
  <si>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</si>
  <si>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</si>
  <si>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</si>
  <si>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</si>
  <si>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</si>
  <si>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</si>
  <si>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</si>
  <si>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</si>
  <si>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</si>
  <si>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</si>
  <si>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</si>
  <si>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</si>
  <si>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</si>
  <si>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</si>
  <si>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</si>
  <si>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</si>
  <si>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</si>
  <si>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</si>
  <si>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</si>
  <si>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</si>
  <si>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</si>
  <si>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</si>
  <si>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</si>
  <si>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</si>
  <si>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</si>
  <si>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</si>
  <si>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</si>
  <si>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</si>
  <si>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</si>
  <si>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</si>
  <si>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</si>
  <si>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</si>
  <si>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</si>
  <si>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</si>
  <si>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</si>
  <si>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</si>
  <si>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</si>
  <si>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</si>
  <si>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</si>
  <si>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</si>
  <si>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</si>
  <si>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</si>
  <si>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</si>
  <si>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</si>
  <si>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</si>
  <si>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</si>
  <si>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</si>
  <si>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</si>
  <si>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</si>
  <si>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</si>
  <si>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</si>
  <si>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</si>
  <si>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</si>
  <si>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</si>
  <si>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</si>
  <si>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</si>
  <si>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</si>
  <si>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</si>
  <si>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</si>
  <si>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</si>
  <si>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</si>
  <si>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</si>
  <si>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</si>
  <si>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</si>
  <si>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</si>
  <si>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</si>
  <si>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</si>
  <si>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</si>
  <si>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</si>
  <si>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</si>
  <si>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</si>
  <si>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</si>
  <si>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</si>
  <si>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</si>
  <si>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</si>
  <si>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</si>
  <si>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</si>
  <si>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</si>
  <si>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</si>
  <si>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</si>
  <si>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</si>
  <si>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</si>
  <si>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</si>
  <si>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</si>
  <si>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</si>
  <si>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</si>
  <si>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</si>
  <si>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</si>
  <si>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</si>
  <si>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</si>
  <si>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</si>
  <si>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</si>
  <si>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</si>
  <si>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</si>
  <si>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</si>
  <si>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</si>
  <si>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</si>
  <si>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</si>
  <si>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</si>
  <si>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</si>
  <si>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</si>
  <si>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</si>
  <si>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</si>
  <si>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</si>
  <si>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</si>
  <si>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</si>
  <si>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</si>
  <si>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</si>
  <si>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</si>
  <si>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</si>
  <si>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</si>
  <si>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</si>
  <si>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</si>
  <si>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</si>
  <si>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</si>
  <si>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</si>
  <si>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</si>
  <si>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</si>
  <si>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</si>
  <si>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</si>
  <si>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</si>
  <si>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</si>
  <si>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</si>
  <si>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</si>
  <si>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</si>
  <si>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</si>
  <si>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</si>
  <si>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</si>
  <si>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</si>
  <si>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</si>
  <si>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</si>
  <si>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</si>
  <si>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</si>
  <si>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</si>
  <si>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</si>
  <si>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</si>
  <si>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</si>
  <si>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</si>
  <si>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</si>
  <si>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</si>
  <si>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</si>
  <si>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</si>
  <si>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</si>
  <si>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</si>
  <si>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</si>
  <si>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</si>
  <si>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</si>
  <si>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</si>
  <si>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</si>
  <si>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</si>
  <si>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</si>
  <si>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</si>
  <si>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</si>
  <si>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</si>
  <si>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</si>
  <si>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</si>
  <si>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</si>
  <si>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</si>
  <si>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</si>
  <si>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</si>
  <si>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</si>
  <si>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</si>
  <si>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</si>
  <si>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</si>
  <si>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</si>
  <si>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</si>
  <si>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</si>
  <si>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</si>
  <si>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</si>
  <si>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</si>
  <si>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</si>
  <si>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</si>
  <si>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</si>
  <si>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</si>
  <si>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</si>
  <si>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</si>
  <si>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</si>
  <si>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</si>
  <si>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</si>
  <si>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</si>
  <si>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</si>
  <si>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</si>
  <si>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</si>
  <si>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</si>
  <si>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</si>
  <si>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</si>
  <si>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</si>
  <si>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</si>
  <si>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</si>
  <si>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</si>
  <si>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</si>
  <si>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</si>
  <si>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</si>
  <si>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</si>
  <si>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</si>
  <si>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</si>
  <si>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</si>
  <si>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</si>
  <si>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</si>
  <si>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</si>
  <si>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</si>
  <si>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</si>
  <si>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</si>
  <si>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</si>
  <si>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</si>
  <si>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</si>
  <si>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</si>
  <si>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</si>
  <si>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</si>
  <si>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</si>
  <si>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</si>
  <si>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</si>
  <si>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</si>
  <si>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</si>
  <si>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</si>
  <si>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</si>
  <si>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</si>
  <si>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</si>
  <si>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</si>
  <si>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</si>
  <si>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</si>
  <si>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</si>
  <si>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</si>
  <si>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</si>
  <si>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</si>
  <si>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</si>
  <si>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</si>
  <si>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</si>
  <si>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</si>
  <si>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</si>
  <si>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</si>
  <si>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</si>
  <si>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</si>
  <si>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</si>
  <si>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</si>
  <si>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</si>
  <si>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</si>
  <si>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</si>
  <si>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</si>
  <si>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</si>
  <si>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</si>
  <si>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</si>
  <si>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</si>
  <si>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</si>
  <si>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</si>
  <si>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</si>
  <si>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</si>
  <si>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</si>
  <si>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</si>
  <si>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</si>
  <si>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</si>
  <si>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</si>
  <si>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</si>
  <si>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</si>
  <si>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</si>
  <si>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</si>
  <si>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</si>
  <si>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</si>
  <si>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</si>
  <si>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</si>
  <si>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</si>
  <si>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</si>
  <si>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</si>
  <si>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</si>
  <si>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</si>
  <si>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</si>
  <si>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</si>
  <si>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</si>
  <si>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</si>
  <si>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</si>
  <si>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</si>
  <si>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</si>
  <si>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</si>
  <si>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</si>
  <si>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</si>
  <si>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</si>
  <si>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</si>
  <si>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</si>
  <si>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</si>
  <si>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</si>
  <si>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</si>
  <si>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</si>
  <si>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</si>
  <si>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</si>
  <si>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</si>
  <si>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</si>
  <si>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</si>
  <si>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</si>
  <si>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</si>
  <si>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</si>
  <si>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</si>
  <si>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</si>
  <si>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</si>
  <si>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</si>
  <si>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</si>
  <si>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</si>
  <si>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</si>
  <si>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</si>
  <si>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</si>
  <si>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</si>
  <si>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</si>
  <si>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</si>
  <si>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</si>
  <si>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</si>
  <si>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</si>
  <si>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</si>
  <si>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</si>
  <si>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</si>
  <si>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</si>
  <si>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</si>
  <si>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</si>
  <si>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</si>
  <si>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</si>
  <si>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</si>
  <si>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</si>
  <si>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</si>
  <si>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</si>
  <si>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</si>
  <si>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</si>
  <si>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</si>
  <si>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</si>
  <si>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</si>
  <si>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</si>
  <si>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</si>
  <si>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</si>
  <si>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</si>
  <si>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</si>
  <si>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</si>
  <si>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</si>
  <si>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</si>
  <si>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</si>
  <si>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</si>
  <si>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</si>
  <si>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</si>
  <si>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</si>
  <si>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</si>
  <si>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</si>
  <si>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</si>
  <si>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</si>
  <si>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</si>
  <si>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</si>
  <si>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</si>
  <si>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</si>
  <si>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</si>
  <si>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</si>
  <si>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</si>
  <si>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</si>
  <si>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</si>
  <si>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</si>
  <si>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</si>
  <si>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</si>
  <si>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</si>
  <si>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</si>
  <si>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</si>
  <si>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</si>
  <si>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</si>
  <si>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</si>
  <si>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</si>
  <si>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</si>
  <si>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</si>
  <si>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</si>
  <si>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</si>
  <si>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</si>
  <si>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</si>
  <si>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</si>
  <si>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</si>
  <si>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</si>
  <si>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</si>
  <si>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</si>
  <si>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</si>
  <si>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</si>
  <si>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</si>
  <si>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</si>
  <si>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</si>
  <si>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</si>
  <si>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</si>
  <si>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</si>
  <si>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</si>
  <si>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</si>
  <si>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</si>
  <si>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</si>
  <si>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</si>
  <si>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</si>
  <si>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</si>
  <si>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</si>
  <si>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</si>
  <si>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</si>
  <si>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</si>
  <si>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</si>
  <si>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</si>
  <si>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</si>
  <si>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</si>
  <si>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</si>
  <si>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</si>
  <si>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</si>
  <si>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</si>
  <si>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</si>
  <si>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</si>
  <si>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</si>
  <si>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</si>
  <si>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</si>
  <si>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</si>
  <si>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</si>
  <si>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</si>
  <si>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</si>
  <si>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</si>
  <si>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</si>
  <si>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</si>
  <si>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</si>
  <si>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</si>
  <si>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</si>
  <si>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</si>
  <si>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</si>
  <si>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</si>
  <si>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</si>
  <si>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</si>
  <si>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</si>
  <si>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</si>
  <si>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</si>
  <si>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</si>
  <si>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</si>
  <si>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</si>
  <si>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</si>
  <si>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</si>
  <si>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</si>
  <si>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</si>
  <si>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</si>
  <si>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</si>
  <si>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</si>
  <si>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</si>
  <si>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</si>
  <si>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</si>
  <si>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</si>
  <si>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</si>
  <si>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</si>
  <si>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</si>
  <si>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</si>
  <si>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</si>
  <si>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</si>
  <si>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</si>
  <si>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</si>
  <si>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</si>
  <si>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</si>
  <si>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</si>
  <si>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</si>
  <si>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</si>
  <si>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</si>
  <si>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</si>
  <si>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</si>
  <si>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</si>
  <si>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</si>
  <si>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</si>
  <si>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</si>
  <si>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</si>
  <si>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</si>
  <si>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</si>
  <si>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</si>
  <si>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</si>
  <si>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</si>
  <si>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</si>
  <si>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</si>
  <si>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</si>
  <si>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</si>
  <si>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</si>
  <si>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</si>
  <si>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</si>
  <si>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</si>
  <si>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</si>
  <si>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</si>
  <si>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</si>
  <si>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</si>
  <si>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</si>
  <si>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</si>
  <si>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</si>
  <si>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</si>
  <si>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</si>
  <si>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</si>
  <si>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</si>
  <si>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</si>
  <si>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</si>
  <si>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</si>
  <si>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</si>
  <si>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</si>
  <si>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</si>
  <si>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</si>
  <si>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</si>
  <si>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</si>
  <si>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</si>
  <si>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</si>
  <si>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</si>
  <si>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</si>
  <si>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</si>
  <si>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</si>
  <si>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</si>
  <si>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</si>
  <si>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</si>
  <si>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</si>
  <si>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</si>
  <si>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</si>
  <si>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</si>
  <si>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</si>
  <si>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</si>
  <si>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</si>
  <si>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</si>
  <si>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</si>
  <si>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</si>
  <si>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</si>
  <si>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</si>
  <si>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</si>
  <si>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</si>
  <si>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</si>
  <si>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</si>
  <si>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</si>
  <si>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</si>
  <si>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</si>
  <si>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</si>
  <si>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</si>
  <si>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</si>
  <si>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</si>
  <si>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</si>
  <si>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</si>
  <si>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</si>
  <si>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</si>
  <si>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</si>
  <si>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</si>
  <si>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</si>
  <si>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</si>
  <si>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</si>
  <si>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</si>
  <si>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</si>
  <si>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</si>
  <si>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</si>
  <si>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</si>
  <si>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</si>
  <si>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</si>
  <si>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</si>
  <si>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</si>
  <si>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</si>
  <si>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</si>
  <si>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</si>
  <si>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</si>
  <si>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</si>
  <si>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</si>
  <si>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</si>
  <si>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</si>
  <si>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</si>
  <si>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</si>
  <si>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</si>
  <si>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</si>
  <si>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</si>
  <si>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</si>
  <si>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</si>
  <si>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</si>
  <si>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</si>
  <si>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</si>
  <si>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</si>
  <si>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</si>
  <si>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</si>
  <si>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</si>
  <si>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</si>
  <si>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</si>
  <si>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</si>
  <si>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</si>
  <si>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</si>
  <si>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</si>
  <si>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</si>
  <si>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</si>
  <si>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</si>
  <si>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</si>
  <si>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</si>
  <si>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</si>
  <si>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</si>
  <si>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</si>
  <si>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</si>
  <si>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</si>
  <si>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</si>
  <si>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</si>
  <si>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</si>
  <si>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</si>
  <si>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</si>
  <si>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</si>
  <si>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</si>
  <si>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</si>
  <si>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</si>
  <si>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</si>
  <si>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</si>
  <si>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</si>
  <si>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</si>
  <si>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</si>
  <si>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</si>
  <si>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</si>
  <si>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</si>
  <si>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</si>
  <si>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</si>
  <si>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</si>
  <si>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</si>
  <si>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</si>
  <si>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</si>
  <si>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</si>
  <si>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</si>
  <si>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</si>
  <si>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</si>
  <si>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</si>
  <si>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</si>
  <si>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</si>
  <si>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</si>
  <si>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</si>
  <si>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</si>
  <si>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</si>
  <si>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</si>
  <si>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</si>
  <si>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</si>
  <si>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</si>
  <si>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</si>
  <si>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</si>
  <si>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</si>
  <si>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</si>
  <si>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</si>
  <si>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</si>
  <si>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</si>
  <si>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</si>
  <si>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</si>
  <si>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</si>
  <si>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</si>
  <si>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</si>
  <si>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</si>
  <si>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</si>
  <si>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</si>
  <si>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</si>
  <si>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</si>
  <si>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</si>
  <si>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</si>
  <si>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</si>
  <si>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</si>
  <si>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</si>
  <si>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</si>
  <si>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</si>
  <si>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</si>
  <si>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</si>
  <si>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</si>
  <si>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</si>
  <si>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</si>
  <si>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</si>
  <si>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</si>
  <si>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</si>
  <si>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</si>
  <si>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</si>
  <si>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</si>
  <si>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</si>
  <si>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</si>
  <si>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</si>
  <si>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</si>
  <si>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</si>
  <si>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</si>
  <si>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</si>
  <si>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</si>
  <si>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</si>
  <si>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</si>
  <si>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</si>
  <si>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</si>
  <si>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</si>
  <si>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</si>
  <si>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</si>
  <si>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</si>
  <si>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</si>
  <si>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</si>
  <si>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</si>
  <si>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</si>
  <si>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</si>
  <si>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</si>
  <si>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</si>
  <si>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</si>
  <si>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</si>
  <si>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</si>
  <si>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</si>
  <si>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</si>
  <si>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</si>
  <si>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</si>
  <si>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</si>
  <si>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</si>
  <si>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</si>
  <si>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</si>
  <si>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</si>
  <si>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</si>
  <si>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</si>
  <si>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</si>
  <si>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</si>
  <si>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</si>
  <si>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</si>
  <si>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</si>
  <si>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</si>
  <si>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</si>
  <si>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</si>
  <si>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</si>
  <si>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</si>
  <si>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</si>
  <si>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</si>
  <si>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</si>
  <si>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</si>
  <si>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</si>
  <si>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</si>
  <si>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</si>
  <si>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</si>
  <si>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</si>
  <si>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</si>
  <si>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</si>
  <si>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</si>
  <si>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</si>
  <si>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</si>
  <si>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</si>
  <si>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</si>
  <si>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</si>
  <si>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</si>
  <si>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</si>
  <si>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</si>
  <si>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</si>
  <si>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</si>
  <si>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</si>
  <si>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</si>
  <si>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</si>
  <si>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</si>
  <si>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</si>
  <si>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</si>
  <si>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</si>
  <si>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</si>
  <si>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</si>
  <si>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</si>
  <si>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</si>
  <si>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</si>
  <si>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</si>
  <si>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</si>
  <si>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</si>
  <si>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</si>
  <si>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</si>
  <si>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</si>
  <si>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</si>
  <si>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</si>
  <si>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</si>
  <si>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</si>
  <si>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</si>
  <si>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</si>
  <si>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</si>
  <si>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</si>
  <si>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</si>
  <si>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</si>
  <si>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</si>
  <si>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</si>
  <si>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</si>
  <si>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</si>
  <si>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</si>
  <si>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</si>
  <si>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</si>
  <si>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</si>
  <si>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</si>
  <si>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</si>
  <si>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</si>
  <si>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</si>
  <si>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</si>
  <si>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</si>
  <si>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</si>
  <si>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</si>
  <si>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</si>
  <si>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</si>
  <si>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</si>
  <si>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</si>
  <si>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</si>
  <si>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</si>
  <si>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</si>
  <si>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</si>
  <si>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</si>
  <si>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</si>
  <si>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</si>
  <si>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</si>
  <si>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</si>
  <si>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</si>
  <si>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</si>
  <si>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</si>
  <si>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</si>
  <si>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</si>
  <si>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</si>
  <si>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</si>
  <si>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</si>
  <si>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</si>
  <si>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</si>
  <si>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</si>
  <si>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</si>
  <si>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</si>
  <si>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</si>
  <si>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</si>
  <si>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</si>
  <si>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</si>
  <si>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</si>
  <si>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</si>
  <si>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</si>
  <si>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</si>
  <si>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</si>
  <si>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</si>
  <si>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</si>
  <si>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</si>
  <si>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</si>
  <si>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</si>
  <si>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</si>
  <si>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</si>
  <si>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</si>
  <si>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</si>
  <si>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</si>
  <si>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</si>
  <si>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</si>
  <si>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</si>
  <si>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</si>
  <si>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</si>
  <si>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</si>
  <si>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</si>
  <si>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</si>
  <si>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</si>
  <si>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</si>
  <si>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</si>
  <si>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</si>
  <si>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</si>
  <si>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</si>
  <si>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</si>
  <si>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</si>
  <si>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</si>
  <si>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</si>
  <si>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</si>
  <si>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</si>
  <si>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</si>
  <si>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</si>
  <si>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</si>
  <si>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</si>
  <si>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</si>
  <si>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</si>
  <si>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</si>
  <si>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</si>
  <si>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</si>
  <si>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</si>
  <si>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</si>
  <si>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</si>
  <si>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</si>
  <si>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</si>
  <si>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</si>
  <si>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</si>
  <si>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</si>
  <si>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</si>
  <si>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</si>
  <si>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</si>
  <si>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</si>
  <si>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</si>
  <si>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</si>
  <si>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</si>
  <si>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</si>
  <si>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</si>
  <si>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</si>
  <si>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</si>
  <si>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</si>
  <si>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</si>
  <si>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</si>
  <si>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</si>
  <si>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</si>
  <si>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</si>
  <si>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</si>
  <si>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</si>
  <si>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</si>
  <si>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</si>
  <si>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</si>
  <si>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</si>
  <si>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</si>
  <si>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</si>
  <si>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</si>
  <si>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</si>
  <si>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</si>
  <si>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</si>
  <si>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</si>
  <si>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</si>
  <si>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</si>
  <si>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</si>
  <si>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</si>
  <si>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</si>
  <si>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</si>
  <si>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</si>
  <si>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</si>
  <si>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</si>
  <si>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</si>
  <si>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</si>
  <si>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</si>
  <si>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</si>
  <si>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</si>
  <si>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</si>
  <si>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</si>
  <si>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</si>
  <si>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</si>
  <si>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</si>
  <si>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</si>
  <si>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</si>
  <si>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</si>
  <si>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</si>
  <si>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</si>
  <si>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</si>
  <si>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</si>
  <si>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</si>
  <si>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</si>
  <si>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</si>
  <si>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</si>
  <si>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</si>
  <si>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</si>
  <si>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</si>
  <si>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</si>
  <si>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</si>
  <si>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</si>
  <si>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</si>
  <si>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</si>
  <si>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</si>
  <si>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</si>
  <si>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</si>
  <si>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</si>
  <si>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</si>
  <si>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</si>
  <si>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</si>
  <si>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</si>
  <si>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</si>
  <si>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</si>
  <si>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</si>
  <si>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</si>
  <si>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</si>
  <si>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</si>
  <si>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</si>
  <si>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</si>
  <si>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</si>
  <si>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</si>
  <si>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</si>
  <si>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</si>
  <si>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</si>
  <si>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</si>
  <si>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</si>
  <si>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</si>
  <si>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</si>
  <si>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</si>
  <si>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</si>
  <si>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</si>
  <si>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</si>
  <si>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</si>
  <si>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</si>
  <si>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</si>
  <si>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</si>
  <si>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</si>
  <si>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</si>
  <si>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</si>
  <si>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</si>
  <si>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</si>
  <si>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</si>
  <si>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</si>
  <si>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</si>
  <si>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</si>
  <si>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</si>
  <si>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</si>
  <si>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</si>
  <si>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</si>
  <si>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</si>
  <si>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</si>
  <si>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</si>
  <si>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</si>
  <si>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</si>
  <si>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</si>
  <si>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</si>
  <si>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</si>
  <si>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</si>
  <si>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</si>
  <si>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</si>
  <si>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</si>
  <si>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</si>
  <si>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</si>
  <si>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</si>
  <si>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</si>
  <si>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</si>
  <si>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</si>
  <si>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</si>
  <si>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</si>
  <si>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</si>
  <si>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</si>
  <si>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</si>
  <si>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</si>
  <si>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</si>
  <si>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</si>
  <si>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</si>
  <si>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</si>
  <si>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</si>
  <si>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</si>
  <si>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</si>
  <si>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</si>
  <si>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</si>
  <si>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</si>
  <si>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</si>
  <si>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</si>
  <si>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</si>
  <si>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</si>
  <si>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</si>
  <si>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</si>
  <si>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</si>
  <si>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</si>
  <si>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</si>
  <si>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</si>
  <si>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</si>
  <si>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</si>
  <si>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</si>
  <si>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</si>
  <si>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</si>
  <si>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</si>
  <si>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</si>
  <si>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</si>
  <si>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</si>
  <si>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</si>
  <si>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</si>
  <si>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</si>
  <si>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</si>
  <si>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</si>
  <si>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</si>
  <si>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</si>
  <si>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</si>
  <si>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</si>
  <si>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</si>
  <si>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</si>
  <si>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</si>
  <si>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</si>
  <si>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</si>
  <si>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</si>
  <si>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</si>
  <si>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</si>
  <si>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</si>
  <si>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</si>
  <si>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</si>
  <si>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</si>
  <si>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</si>
  <si>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</si>
  <si>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</si>
  <si>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</si>
  <si>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</si>
  <si>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</si>
  <si>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</si>
  <si>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</si>
  <si>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</si>
  <si>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</si>
  <si>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</si>
  <si>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</si>
  <si>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</si>
  <si>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</si>
  <si>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</si>
  <si>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</si>
  <si>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</si>
  <si>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</si>
  <si>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</si>
  <si>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</si>
  <si>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</si>
  <si>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</si>
  <si>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</si>
  <si>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</si>
  <si>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</si>
  <si>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</si>
  <si>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</si>
  <si>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</si>
  <si>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</si>
  <si>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</si>
  <si>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</si>
  <si>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</si>
  <si>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</si>
  <si>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</si>
  <si>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</si>
  <si>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</si>
  <si>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</si>
  <si>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</si>
  <si>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</si>
  <si>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</si>
  <si>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</si>
  <si>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</si>
  <si>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</si>
  <si>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</si>
  <si>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</si>
  <si>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</si>
  <si>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</si>
  <si>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</si>
  <si>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</si>
  <si>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</si>
  <si>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</si>
  <si>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</si>
  <si>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</si>
  <si>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</si>
  <si>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</si>
  <si>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</si>
  <si>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</si>
  <si>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</si>
  <si>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</si>
  <si>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</si>
  <si>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</si>
  <si>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</si>
  <si>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</si>
  <si>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</si>
  <si>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</si>
  <si>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</si>
  <si>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</si>
  <si>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</si>
  <si>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</si>
  <si>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</si>
  <si>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</si>
  <si>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</si>
  <si>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</si>
  <si>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</si>
  <si>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</si>
  <si>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</si>
  <si>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</si>
  <si>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</si>
  <si>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</si>
  <si>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</si>
  <si>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</si>
  <si>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</si>
  <si>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</si>
  <si>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</si>
  <si>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</si>
  <si>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</si>
  <si>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</si>
  <si>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</si>
  <si>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</si>
  <si>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</si>
  <si>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</si>
  <si>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</si>
  <si>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</si>
  <si>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</si>
  <si>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</si>
  <si>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</si>
  <si>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</si>
  <si>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</si>
  <si>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</si>
  <si>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</si>
  <si>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</si>
  <si>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</si>
  <si>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</si>
  <si>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</si>
  <si>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</si>
  <si>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</si>
  <si>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</si>
  <si>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</si>
  <si>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</si>
  <si>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</si>
  <si>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</si>
  <si>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</si>
  <si>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</si>
  <si>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</si>
  <si>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</si>
  <si>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</si>
  <si>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</si>
  <si>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</si>
  <si>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</si>
  <si>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</si>
  <si>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</si>
  <si>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</si>
  <si>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</si>
  <si>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</si>
  <si>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</si>
  <si>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</si>
  <si>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</si>
  <si>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</si>
  <si>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</si>
  <si>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</si>
  <si>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</si>
  <si>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</si>
  <si>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</si>
  <si>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</si>
  <si>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</si>
  <si>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</si>
  <si>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</si>
  <si>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</si>
  <si>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</si>
  <si>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</si>
  <si>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</si>
  <si>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</si>
  <si>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</si>
  <si>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</si>
  <si>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</si>
  <si>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</si>
  <si>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</si>
  <si>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</si>
  <si>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</si>
  <si>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</si>
  <si>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</si>
  <si>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</si>
  <si>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</si>
  <si>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</si>
  <si>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</si>
  <si>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</si>
  <si>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</si>
  <si>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</si>
  <si>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</si>
  <si>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</si>
  <si>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</si>
  <si>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</si>
  <si>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</si>
  <si>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</si>
  <si>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</si>
  <si>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</si>
  <si>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</si>
  <si>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</si>
  <si>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</si>
  <si>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</si>
  <si>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</si>
  <si>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</si>
  <si>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</si>
  <si>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</si>
  <si>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</si>
  <si>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</si>
  <si>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</si>
  <si>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</si>
  <si>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</si>
  <si>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</si>
  <si>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</si>
  <si>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</si>
  <si>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</si>
  <si>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</si>
  <si>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</si>
  <si>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</si>
  <si>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</si>
  <si>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</si>
  <si>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</si>
  <si>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</si>
  <si>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</si>
  <si>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</si>
  <si>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</si>
  <si>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</si>
  <si>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</si>
  <si>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</si>
  <si>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</si>
  <si>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</si>
  <si>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</si>
  <si>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</si>
  <si>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</si>
  <si>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</si>
  <si>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</si>
  <si>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</si>
  <si>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</si>
  <si>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</si>
  <si>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</si>
  <si>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</si>
  <si>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</si>
  <si>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</si>
  <si>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</si>
  <si>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</si>
  <si>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</si>
  <si>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</si>
  <si>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</si>
  <si>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</si>
  <si>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</si>
  <si>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</si>
  <si>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</si>
  <si>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</si>
  <si>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</si>
  <si>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</si>
  <si>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</si>
  <si>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</si>
  <si>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</si>
  <si>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</si>
  <si>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</si>
  <si>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</si>
  <si>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</si>
  <si>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</si>
  <si>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</si>
  <si>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</si>
  <si>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</si>
  <si>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</si>
  <si>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</si>
  <si>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</si>
  <si>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</si>
  <si>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</si>
  <si>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</si>
  <si>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</si>
  <si>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</si>
  <si>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</si>
  <si>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</si>
  <si>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</si>
  <si>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</si>
  <si>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</si>
  <si>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</si>
  <si>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</si>
  <si>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</si>
  <si>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</si>
  <si>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</si>
  <si>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</si>
  <si>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</si>
  <si>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</si>
  <si>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</si>
  <si>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</si>
  <si>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</si>
  <si>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</si>
  <si>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</si>
  <si>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</si>
  <si>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</si>
  <si>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</si>
  <si>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</si>
  <si>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</si>
  <si>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</si>
  <si>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</si>
  <si>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</si>
  <si>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</si>
  <si>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</si>
  <si>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</si>
  <si>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</si>
  <si>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</si>
  <si>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</si>
  <si>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</si>
  <si>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</si>
  <si>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</si>
  <si>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</si>
  <si>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</si>
  <si>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</si>
  <si>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</si>
  <si>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</si>
  <si>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</si>
  <si>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</si>
  <si>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</si>
  <si>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</si>
  <si>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</si>
  <si>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</si>
  <si>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</si>
  <si>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</si>
  <si>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</si>
  <si>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</si>
  <si>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</si>
  <si>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</si>
  <si>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</si>
  <si>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</si>
  <si>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</si>
  <si>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</si>
  <si>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</si>
  <si>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</si>
  <si>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</si>
  <si>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</si>
  <si>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</si>
  <si>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</si>
  <si>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</si>
  <si>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</si>
  <si>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</si>
  <si>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</si>
  <si>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</si>
  <si>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</si>
  <si>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</si>
  <si>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</si>
  <si>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</si>
  <si>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</si>
  <si>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</si>
  <si>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</si>
  <si>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</si>
  <si>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</si>
  <si>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</si>
  <si>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</si>
  <si>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</si>
  <si>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</si>
  <si>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</si>
  <si>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</si>
  <si>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</si>
  <si>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</si>
  <si>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</si>
  <si>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</si>
  <si>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</si>
  <si>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</si>
  <si>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</si>
  <si>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</si>
  <si>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</si>
  <si>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</si>
  <si>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</si>
  <si>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</si>
  <si>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</si>
  <si>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</si>
  <si>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</si>
  <si>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</si>
  <si>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</si>
  <si>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</si>
  <si>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</si>
  <si>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</si>
  <si>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</si>
  <si>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</si>
  <si>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</si>
  <si>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</si>
  <si>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</si>
  <si>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</si>
  <si>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</si>
  <si>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</si>
  <si>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</si>
  <si>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</si>
  <si>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</si>
  <si>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</si>
  <si>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</si>
  <si>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</si>
  <si>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</si>
  <si>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</si>
  <si>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</si>
  <si>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</si>
  <si>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</si>
  <si>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</si>
  <si>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</si>
  <si>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</si>
  <si>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</si>
  <si>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</si>
  <si>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</si>
  <si>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</si>
  <si>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</si>
  <si>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</si>
  <si>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</si>
  <si>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</si>
  <si>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</si>
  <si>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</si>
  <si>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</si>
  <si>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</si>
  <si>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</si>
  <si>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</si>
  <si>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</si>
  <si>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</si>
  <si>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</si>
  <si>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</si>
  <si>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</si>
  <si>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</si>
  <si>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</si>
  <si>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</si>
  <si>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</si>
  <si>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</si>
  <si>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</si>
  <si>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</si>
  <si>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</si>
  <si>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</si>
  <si>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</si>
  <si>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</si>
  <si>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</si>
  <si>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</si>
  <si>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</si>
  <si>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</si>
  <si>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</si>
  <si>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</si>
  <si>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</si>
  <si>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</si>
  <si>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</si>
  <si>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</si>
  <si>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</si>
  <si>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</si>
  <si>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</si>
  <si>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</si>
  <si>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</si>
  <si>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</si>
  <si>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</si>
  <si>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</si>
  <si>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</si>
  <si>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</si>
  <si>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</si>
  <si>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</si>
  <si>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</si>
  <si>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</si>
  <si>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</si>
  <si>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</si>
  <si>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</si>
  <si>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</si>
  <si>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</si>
  <si>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</si>
  <si>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</si>
  <si>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</si>
  <si>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</si>
  <si>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</si>
  <si>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</si>
  <si>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</si>
  <si>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</si>
  <si>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</si>
  <si>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</si>
  <si>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</si>
  <si>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</si>
  <si>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</si>
  <si>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</si>
  <si>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</si>
  <si>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</si>
  <si>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</si>
  <si>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</si>
  <si>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</si>
  <si>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</si>
  <si>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</si>
  <si>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</si>
  <si>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</si>
  <si>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</si>
  <si>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</si>
  <si>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</si>
  <si>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</si>
  <si>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</si>
  <si>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</si>
  <si>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</si>
  <si>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</si>
  <si>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</si>
  <si>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</si>
  <si>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</si>
  <si>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</si>
  <si>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</si>
  <si>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</si>
  <si>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</si>
  <si>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</si>
  <si>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</si>
  <si>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</si>
  <si>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</si>
  <si>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</si>
  <si>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</si>
  <si>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</si>
  <si>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</si>
  <si>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</si>
  <si>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</si>
  <si>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</si>
  <si>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</si>
  <si>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</si>
  <si>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</si>
  <si>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</si>
  <si>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</si>
  <si>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</si>
  <si>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</si>
  <si>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</si>
  <si>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</si>
  <si>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</si>
  <si>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</si>
  <si>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</si>
  <si>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</si>
  <si>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</si>
  <si>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</si>
  <si>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</si>
  <si>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</si>
  <si>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</si>
  <si>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</si>
  <si>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</si>
  <si>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</si>
  <si>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</si>
  <si>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</si>
  <si>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</si>
  <si>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</si>
  <si>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</si>
  <si>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</si>
  <si>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</si>
  <si>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</si>
  <si>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</si>
  <si>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</si>
  <si>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</si>
  <si>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</si>
  <si>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</si>
  <si>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</si>
  <si>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</si>
  <si>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</si>
  <si>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</si>
  <si>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</si>
  <si>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</si>
  <si>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</si>
  <si>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</si>
  <si>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</si>
  <si>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</si>
  <si>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</si>
  <si>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</si>
  <si>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</si>
  <si>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</si>
  <si>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</si>
  <si>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</si>
  <si>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</si>
  <si>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</si>
  <si>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</si>
  <si>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</si>
  <si>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</si>
  <si>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</si>
  <si>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</si>
  <si>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</si>
  <si>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</si>
  <si>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</si>
  <si>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</si>
  <si>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</si>
  <si>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</si>
  <si>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</si>
  <si>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</si>
  <si>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</si>
  <si>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</si>
  <si>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</si>
  <si>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</si>
  <si>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</si>
  <si>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</si>
  <si>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</si>
  <si>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</si>
  <si>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</si>
  <si>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</si>
  <si>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</si>
  <si>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</si>
  <si>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</si>
  <si>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</si>
  <si>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</si>
  <si>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</si>
  <si>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</si>
  <si>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</si>
  <si>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</si>
  <si>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</si>
  <si>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</si>
  <si>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</si>
  <si>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</si>
  <si>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</si>
  <si>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</si>
  <si>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</si>
  <si>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</si>
  <si>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</si>
  <si>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</si>
  <si>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</si>
  <si>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</si>
  <si>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</si>
  <si>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</si>
  <si>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</si>
  <si>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</si>
  <si>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</si>
  <si>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</si>
  <si>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</si>
  <si>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</si>
  <si>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</si>
  <si>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</si>
  <si>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</si>
  <si>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</si>
  <si>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</si>
  <si>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</si>
  <si>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</si>
  <si>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</si>
  <si>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</si>
  <si>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</si>
  <si>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</si>
  <si>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</si>
  <si>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</si>
  <si>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</si>
  <si>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</si>
  <si>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</si>
  <si>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</si>
  <si>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</si>
  <si>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</si>
  <si>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</si>
  <si>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</si>
  <si>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</si>
  <si>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</si>
  <si>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</si>
  <si>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</si>
  <si>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</si>
  <si>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</si>
  <si>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</si>
  <si>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</si>
  <si>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</si>
  <si>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</si>
  <si>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</si>
  <si>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</si>
  <si>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</si>
  <si>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</si>
  <si>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</si>
  <si>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</si>
  <si>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</si>
  <si>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</si>
  <si>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</si>
  <si>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</si>
  <si>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</si>
  <si>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</si>
  <si>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</si>
  <si>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</si>
  <si>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</si>
  <si>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</si>
  <si>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</si>
  <si>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</si>
  <si>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</si>
  <si>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</si>
  <si>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</si>
  <si>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</si>
  <si>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</si>
  <si>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</si>
  <si>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</si>
  <si>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</si>
  <si>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</si>
  <si>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</si>
  <si>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</si>
  <si>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</si>
  <si>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</si>
  <si>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</si>
  <si>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</si>
  <si>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</si>
  <si>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</si>
  <si>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</si>
  <si>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</si>
  <si>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</si>
  <si>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</si>
  <si>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</si>
  <si>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</si>
  <si>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</si>
  <si>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</si>
  <si>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</si>
  <si>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</si>
  <si>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</si>
  <si>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</si>
  <si>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</si>
  <si>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</si>
  <si>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</si>
  <si>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</si>
  <si>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</si>
  <si>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</si>
  <si>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</si>
  <si>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</si>
  <si>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</si>
  <si>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</si>
  <si>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</si>
  <si>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</si>
  <si>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</si>
  <si>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</si>
  <si>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</si>
  <si>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</si>
  <si>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</si>
  <si>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</si>
  <si>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</si>
  <si>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</si>
  <si>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</si>
  <si>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</si>
  <si>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</si>
  <si>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</si>
  <si>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</si>
  <si>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</si>
  <si>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</si>
  <si>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</si>
  <si>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</si>
  <si>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</si>
  <si>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</si>
  <si>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</si>
  <si>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</si>
  <si>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</si>
  <si>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</si>
  <si>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</si>
  <si>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</si>
  <si>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</si>
  <si>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</si>
  <si>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</si>
  <si>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</si>
  <si>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</si>
  <si>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</si>
  <si>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</si>
  <si>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</si>
  <si>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</si>
  <si>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</si>
  <si>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</si>
  <si>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</si>
  <si>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</si>
  <si>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</si>
  <si>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</si>
  <si>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</si>
  <si>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</si>
  <si>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</si>
  <si>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</si>
  <si>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</si>
  <si>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</si>
  <si>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</si>
  <si>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</si>
  <si>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</si>
  <si>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</si>
  <si>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</si>
  <si>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</si>
  <si>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</si>
  <si>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</si>
  <si>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</si>
  <si>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</si>
  <si>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</si>
  <si>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</si>
  <si>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</si>
  <si>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</si>
  <si>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</si>
  <si>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</si>
  <si>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</si>
  <si>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</si>
  <si>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</si>
  <si>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</si>
  <si>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</si>
  <si>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</si>
  <si>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</si>
  <si>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</si>
  <si>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</si>
  <si>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</si>
  <si>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</si>
  <si>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</si>
  <si>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</si>
  <si>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</si>
  <si>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</si>
  <si>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</si>
  <si>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</si>
  <si>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</si>
  <si>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</si>
  <si>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</si>
  <si>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</si>
  <si>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</si>
  <si>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</si>
  <si>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</si>
  <si>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</si>
  <si>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</si>
  <si>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</si>
  <si>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</si>
  <si>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</si>
  <si>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</si>
  <si>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</si>
  <si>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</si>
  <si>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</si>
  <si>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</si>
  <si>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</si>
  <si>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</si>
  <si>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</si>
  <si>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</si>
  <si>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</si>
  <si>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</si>
  <si>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</si>
  <si>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</si>
  <si>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</si>
  <si>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</si>
  <si>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</si>
  <si>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</si>
  <si>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</si>
  <si>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</si>
  <si>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</si>
  <si>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</si>
  <si>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</si>
  <si>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</si>
  <si>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</si>
  <si>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</si>
  <si>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</si>
  <si>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</si>
  <si>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</si>
  <si>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</si>
  <si>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</si>
  <si>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</si>
  <si>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</si>
  <si>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</si>
  <si>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</si>
  <si>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</si>
  <si>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</si>
  <si>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</si>
  <si>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</si>
  <si>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</si>
  <si>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</si>
  <si>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</si>
  <si>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</si>
  <si>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</si>
  <si>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</si>
  <si>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</si>
  <si>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</si>
  <si>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</si>
  <si>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</si>
  <si>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</si>
  <si>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</si>
  <si>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</si>
  <si>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</si>
  <si>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</si>
  <si>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</si>
  <si>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</si>
  <si>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</si>
  <si>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</si>
  <si>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</si>
  <si>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</si>
  <si>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</si>
  <si>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</si>
  <si>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</si>
  <si>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</si>
  <si>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</si>
  <si>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</si>
  <si>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</si>
  <si>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</si>
  <si>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</si>
  <si>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</si>
  <si>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</si>
  <si>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</si>
  <si>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</si>
  <si>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</si>
  <si>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</si>
  <si>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</si>
  <si>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</si>
  <si>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</si>
  <si>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</si>
  <si>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</si>
  <si>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</si>
  <si>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</si>
  <si>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</si>
  <si>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</si>
  <si>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</si>
  <si>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</si>
  <si>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</si>
  <si>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</si>
  <si>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</si>
  <si>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</si>
  <si>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</si>
  <si>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</si>
  <si>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</si>
  <si>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</si>
  <si>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</si>
  <si>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</si>
  <si>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</si>
  <si>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</si>
  <si>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</si>
  <si>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</si>
  <si>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</si>
  <si>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</si>
  <si>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</si>
  <si>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</si>
  <si>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</si>
  <si>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</si>
  <si>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</si>
  <si>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</si>
  <si>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</si>
  <si>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</si>
  <si>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</si>
  <si>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</si>
  <si>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</si>
  <si>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</si>
  <si>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</si>
  <si>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</si>
  <si>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</si>
  <si>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</si>
  <si>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</si>
  <si>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</si>
  <si>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</si>
  <si>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</si>
  <si>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</si>
  <si>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</si>
  <si>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</si>
  <si>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</si>
  <si>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</si>
  <si>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</si>
  <si>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</si>
  <si>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</si>
  <si>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</si>
  <si>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</si>
  <si>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</si>
  <si>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</si>
  <si>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</si>
  <si>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</si>
  <si>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</si>
  <si>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</si>
  <si>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</si>
  <si>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</si>
  <si>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</si>
  <si>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</si>
  <si>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</si>
  <si>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</si>
  <si>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</si>
  <si>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</si>
  <si>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</si>
  <si>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</si>
  <si>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</si>
  <si>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</si>
  <si>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</si>
  <si>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</si>
  <si>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</si>
  <si>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</si>
  <si>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</si>
  <si>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</si>
  <si>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</si>
  <si>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</si>
  <si>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</si>
  <si>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</si>
  <si>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</si>
  <si>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</si>
  <si>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</si>
  <si>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</si>
  <si>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</si>
  <si>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</si>
  <si>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</si>
  <si>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</si>
  <si>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</si>
  <si>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</si>
  <si>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</si>
  <si>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</si>
  <si>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</si>
  <si>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</si>
  <si>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</si>
  <si>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</si>
  <si>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</si>
  <si>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</si>
  <si>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</si>
  <si>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</si>
  <si>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</si>
  <si>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</si>
  <si>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</si>
  <si>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</si>
  <si>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</si>
  <si>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</si>
  <si>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</si>
  <si>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</si>
  <si>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</si>
  <si>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</si>
  <si>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</si>
  <si>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</si>
  <si>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</si>
  <si>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</si>
  <si>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</si>
  <si>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</si>
  <si>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</si>
  <si>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</si>
  <si>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</si>
  <si>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</si>
  <si>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</si>
  <si>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</si>
  <si>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</si>
  <si>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</si>
  <si>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</si>
  <si>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</si>
  <si>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</si>
  <si>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</si>
  <si>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</si>
  <si>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</si>
  <si>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</si>
  <si>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</si>
  <si>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</si>
  <si>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</si>
  <si>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</si>
  <si>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</si>
  <si>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</si>
  <si>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</si>
  <si>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</si>
  <si>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</si>
  <si>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</si>
  <si>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</si>
  <si>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</si>
  <si>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</si>
  <si>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</si>
  <si>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</si>
  <si>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</si>
  <si>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</si>
  <si>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</si>
  <si>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</si>
  <si>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</si>
  <si>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</si>
  <si>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</si>
  <si>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</si>
  <si>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</si>
  <si>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</si>
  <si>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</si>
  <si>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</si>
  <si>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</si>
  <si>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</si>
  <si>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</si>
  <si>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</si>
  <si>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</si>
  <si>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</si>
  <si>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</si>
  <si>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</si>
  <si>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</si>
  <si>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</si>
  <si>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</si>
  <si>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</si>
  <si>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</si>
  <si>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</si>
  <si>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</si>
  <si>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</si>
  <si>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</si>
  <si>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</si>
  <si>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</si>
  <si>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</si>
  <si>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</si>
  <si>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</si>
  <si>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</si>
  <si>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</si>
  <si>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</si>
  <si>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</si>
  <si>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</si>
  <si>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</si>
  <si>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</si>
  <si>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</si>
  <si>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</si>
  <si>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</si>
  <si>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</si>
  <si>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</si>
  <si>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</si>
  <si>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</si>
  <si>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</si>
  <si>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</si>
  <si>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</si>
  <si>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</si>
  <si>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</si>
  <si>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</si>
  <si>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</si>
  <si>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</si>
  <si>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</si>
  <si>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</si>
  <si>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</si>
  <si>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</si>
  <si>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</si>
  <si>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</si>
  <si>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</si>
  <si>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</si>
  <si>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</si>
  <si>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</si>
  <si>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</si>
  <si>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</si>
  <si>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</si>
  <si>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</si>
  <si>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</si>
  <si>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</si>
  <si>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</si>
  <si>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</si>
  <si>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</si>
  <si>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</si>
  <si>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</si>
  <si>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</si>
  <si>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</si>
  <si>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</si>
  <si>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</si>
  <si>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</si>
  <si>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</si>
  <si>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</si>
  <si>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</si>
  <si>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</si>
  <si>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</si>
  <si>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</si>
  <si>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</si>
  <si>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</si>
  <si>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</si>
  <si>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</si>
  <si>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</si>
  <si>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</si>
  <si>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</si>
  <si>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</si>
  <si>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</si>
  <si>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</si>
  <si>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</si>
  <si>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</si>
  <si>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</si>
  <si>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</si>
  <si>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</si>
  <si>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</si>
  <si>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</si>
  <si>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</si>
  <si>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</si>
  <si>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</si>
  <si>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</si>
  <si>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</si>
  <si>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</si>
  <si>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</si>
  <si>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</si>
  <si>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</si>
  <si>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</si>
  <si>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</si>
  <si>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</si>
  <si>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</si>
  <si>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</si>
  <si>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</si>
  <si>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</si>
  <si>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</si>
  <si>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</si>
  <si>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</si>
  <si>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</si>
  <si>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</si>
  <si>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</si>
  <si>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</si>
  <si>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</si>
  <si>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</si>
  <si>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</si>
  <si>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</si>
  <si>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</si>
  <si>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</si>
  <si>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</si>
  <si>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</si>
  <si>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</si>
  <si>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</si>
  <si>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</si>
  <si>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</si>
  <si>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</si>
  <si>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</si>
  <si>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</si>
  <si>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</si>
  <si>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</si>
  <si>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</si>
  <si>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</si>
  <si>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</si>
  <si>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</si>
  <si>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</si>
  <si>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</si>
  <si>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</si>
  <si>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</si>
  <si>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</si>
  <si>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</si>
  <si>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</si>
  <si>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</si>
  <si>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</si>
  <si>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</si>
  <si>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</si>
  <si>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</si>
  <si>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</si>
  <si>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</si>
  <si>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</si>
  <si>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</si>
  <si>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</si>
  <si>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</si>
  <si>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</si>
  <si>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</si>
  <si>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</si>
  <si>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</si>
  <si>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</si>
  <si>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</si>
  <si>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</si>
  <si>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</si>
  <si>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</si>
  <si>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</si>
  <si>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</si>
  <si>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</si>
  <si>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</si>
  <si>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</si>
  <si>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</si>
  <si>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</si>
  <si>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</si>
  <si>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</si>
  <si>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</si>
  <si>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</si>
  <si>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</si>
  <si>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</si>
  <si>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</si>
  <si>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</si>
  <si>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</si>
  <si>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</si>
  <si>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</si>
  <si>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</si>
  <si>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</si>
  <si>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</si>
  <si>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</si>
  <si>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</si>
  <si>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</si>
  <si>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</si>
  <si>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</si>
  <si>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</si>
  <si>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</si>
  <si>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</si>
  <si>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</si>
  <si>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</si>
  <si>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</si>
  <si>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</si>
  <si>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</si>
  <si>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</si>
  <si>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</si>
  <si>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</si>
  <si>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</si>
  <si>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</si>
  <si>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</si>
  <si>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</si>
  <si>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</si>
  <si>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</si>
  <si>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</si>
  <si>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</si>
  <si>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</si>
  <si>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</si>
  <si>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</si>
  <si>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</si>
  <si>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</si>
  <si>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</si>
  <si>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</si>
  <si>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</si>
  <si>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</si>
  <si>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</si>
  <si>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</si>
  <si>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</si>
  <si>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</si>
  <si>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</si>
  <si>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</si>
  <si>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</si>
  <si>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</si>
  <si>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</si>
  <si>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</si>
  <si>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</si>
  <si>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</si>
  <si>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</si>
  <si>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</si>
  <si>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</si>
  <si>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</si>
  <si>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</si>
  <si>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</si>
  <si>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</si>
  <si>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</si>
  <si>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</si>
  <si>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</si>
  <si>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</si>
  <si>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</si>
  <si>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</si>
  <si>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</si>
  <si>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</si>
  <si>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</si>
  <si>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</si>
  <si>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</si>
  <si>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</si>
  <si>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</si>
  <si>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</si>
  <si>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</si>
  <si>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</si>
  <si>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</si>
  <si>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</si>
  <si>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</si>
  <si>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</si>
  <si>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</si>
  <si>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</si>
  <si>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</si>
  <si>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</si>
  <si>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</si>
  <si>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</si>
  <si>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</si>
  <si>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</si>
  <si>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</si>
  <si>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</si>
  <si>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</si>
  <si>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</si>
  <si>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</si>
  <si>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</si>
  <si>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</si>
  <si>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</si>
  <si>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</si>
  <si>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</si>
  <si>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</si>
  <si>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</si>
  <si>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</si>
  <si>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</si>
  <si>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</si>
  <si>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</si>
  <si>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</si>
  <si>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</si>
  <si>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</si>
  <si>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</si>
  <si>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</si>
  <si>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</si>
  <si>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</si>
  <si>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</si>
  <si>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</si>
  <si>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</si>
  <si>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</si>
  <si>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</si>
  <si>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</si>
  <si>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</si>
  <si>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</si>
  <si>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</si>
  <si>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</si>
  <si>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</si>
  <si>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</si>
  <si>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</si>
  <si>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</si>
  <si>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</si>
  <si>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</si>
  <si>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</si>
  <si>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</si>
  <si>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</si>
  <si>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</si>
  <si>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</si>
  <si>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</si>
  <si>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</si>
  <si>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</si>
  <si>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</si>
  <si>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</si>
  <si>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</si>
  <si>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</si>
  <si>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</si>
  <si>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</si>
  <si>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</si>
  <si>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</si>
  <si>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</si>
  <si>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</si>
  <si>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</si>
  <si>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</si>
  <si>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</si>
  <si>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</si>
  <si>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</si>
  <si>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</si>
  <si>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</si>
  <si>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</si>
  <si>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</si>
  <si>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</si>
  <si>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</si>
  <si>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</si>
  <si>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</si>
  <si>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</si>
  <si>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</si>
  <si>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</si>
  <si>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</si>
  <si>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</si>
  <si>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</si>
  <si>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</si>
  <si>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</si>
  <si>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</si>
  <si>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</si>
  <si>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</si>
  <si>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</si>
  <si>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</si>
  <si>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</si>
  <si>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</si>
  <si>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</si>
  <si>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</si>
  <si>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</si>
  <si>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</si>
  <si>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</si>
  <si>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</si>
  <si>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</si>
  <si>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</si>
  <si>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</si>
  <si>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</si>
  <si>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</si>
  <si>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</si>
  <si>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</si>
  <si>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</si>
  <si>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</si>
  <si>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</si>
  <si>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</si>
  <si>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</si>
  <si>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</si>
  <si>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</si>
  <si>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</si>
  <si>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</si>
  <si>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</si>
  <si>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</si>
  <si>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</si>
  <si>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</si>
  <si>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</si>
  <si>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</si>
  <si>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</si>
  <si>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</si>
  <si>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</si>
  <si>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</si>
  <si>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</si>
  <si>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</si>
  <si>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</si>
  <si>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</si>
  <si>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</si>
  <si>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</si>
  <si>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</si>
  <si>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</si>
  <si>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</si>
  <si>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</si>
  <si>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</si>
  <si>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</si>
  <si>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</si>
  <si>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</si>
  <si>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</si>
  <si>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</si>
  <si>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</si>
  <si>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</si>
  <si>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</si>
  <si>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</si>
  <si>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</si>
  <si>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</si>
  <si>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</si>
  <si>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</si>
  <si>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</si>
  <si>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</si>
  <si>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</si>
  <si>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</si>
  <si>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</si>
  <si>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</si>
  <si>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</si>
  <si>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</si>
  <si>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</si>
  <si>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</si>
  <si>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</si>
  <si>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</si>
  <si>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</si>
  <si>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</si>
  <si>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</si>
  <si>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</si>
  <si>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</si>
  <si>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</si>
  <si>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</si>
  <si>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</si>
  <si>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</si>
  <si>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</si>
  <si>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</si>
  <si>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</si>
  <si>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</si>
  <si>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</si>
  <si>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</si>
  <si>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</si>
  <si>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</si>
  <si>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</si>
  <si>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</si>
  <si>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</si>
  <si>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</si>
  <si>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</si>
  <si>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</si>
  <si>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</si>
  <si>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</si>
  <si>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</si>
  <si>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</si>
  <si>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</si>
  <si>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</si>
  <si>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</si>
  <si>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</si>
  <si>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</si>
  <si>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</si>
  <si>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</si>
  <si>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</si>
  <si>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</si>
  <si>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</si>
  <si>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</si>
  <si>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</si>
  <si>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</si>
  <si>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</si>
  <si>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</si>
  <si>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</si>
  <si>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</si>
  <si>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</si>
  <si>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</si>
  <si>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</si>
  <si>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</si>
  <si>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</si>
  <si>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</si>
  <si>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</si>
  <si>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</si>
  <si>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</si>
  <si>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</si>
  <si>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</si>
  <si>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</si>
  <si>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</si>
  <si>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</si>
  <si>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</si>
  <si>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</si>
  <si>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</si>
  <si>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</si>
  <si>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</si>
  <si>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</si>
  <si>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</si>
  <si>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</si>
  <si>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</si>
  <si>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</si>
  <si>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</si>
  <si>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</si>
  <si>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</si>
  <si>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</si>
  <si>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</si>
  <si>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</si>
  <si>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</si>
  <si>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</si>
  <si>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</si>
  <si>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</si>
  <si>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</si>
  <si>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</si>
  <si>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</si>
  <si>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</si>
  <si>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</si>
  <si>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</si>
  <si>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</si>
  <si>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</si>
  <si>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</si>
  <si>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</si>
  <si>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</si>
  <si>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</si>
  <si>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</si>
  <si>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</si>
  <si>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</si>
  <si>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</si>
  <si>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</si>
  <si>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</si>
  <si>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</si>
  <si>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</si>
  <si>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</si>
  <si>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</si>
  <si>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</si>
  <si>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</si>
  <si>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</si>
  <si>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</si>
  <si>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</si>
  <si>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</si>
  <si>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</si>
  <si>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</si>
  <si>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</si>
  <si>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</si>
  <si>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</si>
  <si>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</si>
  <si>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</si>
  <si>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</si>
  <si>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</si>
  <si>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</si>
  <si>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</si>
  <si>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</si>
  <si>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</si>
  <si>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</si>
  <si>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</si>
  <si>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</si>
  <si>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</si>
  <si>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</si>
  <si>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</si>
  <si>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</si>
  <si>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</si>
  <si>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</si>
  <si>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</si>
  <si>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</si>
  <si>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</si>
  <si>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</si>
  <si>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</si>
  <si>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</si>
  <si>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</si>
  <si>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</si>
  <si>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</si>
  <si>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</si>
  <si>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</si>
  <si>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</si>
  <si>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</si>
  <si>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</si>
  <si>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</si>
  <si>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</si>
  <si>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</si>
  <si>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</si>
  <si>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</si>
  <si>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</si>
  <si>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</si>
  <si>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</si>
  <si>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</si>
  <si>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</si>
  <si>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</si>
  <si>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</si>
  <si>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</si>
  <si>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</si>
  <si>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</si>
  <si>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</si>
  <si>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</si>
  <si>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</si>
  <si>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</si>
  <si>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</si>
  <si>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</si>
  <si>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</si>
  <si>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</si>
  <si>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</si>
  <si>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</si>
  <si>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</si>
  <si>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</si>
  <si>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</si>
  <si>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</si>
  <si>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</si>
  <si>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</si>
  <si>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</si>
  <si>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</si>
  <si>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</si>
  <si>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</si>
  <si>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</si>
  <si>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</si>
  <si>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</si>
  <si>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</si>
  <si>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</si>
  <si>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</si>
  <si>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</si>
  <si>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</si>
  <si>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</si>
  <si>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</si>
  <si>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</si>
  <si>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</si>
  <si>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</si>
  <si>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</si>
  <si>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</si>
  <si>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</si>
  <si>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</si>
  <si>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</si>
  <si>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</si>
  <si>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</si>
  <si>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</si>
  <si>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</si>
  <si>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</si>
  <si>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</si>
  <si>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</si>
  <si>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</si>
  <si>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</si>
  <si>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</si>
  <si>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</si>
  <si>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</si>
  <si>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</si>
  <si>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</si>
  <si>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</si>
  <si>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</si>
  <si>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</si>
  <si>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</si>
  <si>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</si>
  <si>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</si>
  <si>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</si>
  <si>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</si>
  <si>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</si>
  <si>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</si>
  <si>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</si>
  <si>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</si>
  <si>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</si>
  <si>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</si>
  <si>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</si>
  <si>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</si>
  <si>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</si>
  <si>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</si>
  <si>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</si>
  <si>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</si>
  <si>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</si>
  <si>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</si>
  <si>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</si>
  <si>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</si>
  <si>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</si>
  <si>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</si>
  <si>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</si>
  <si>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</si>
  <si>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</si>
  <si>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</si>
  <si>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</si>
  <si>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</si>
  <si>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</si>
  <si>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</si>
  <si>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</si>
  <si>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</si>
  <si>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</si>
  <si>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</si>
  <si>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</si>
  <si>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</si>
  <si>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</si>
  <si>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</si>
  <si>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</si>
  <si>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</si>
  <si>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</si>
  <si>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</si>
  <si>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</si>
  <si>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</si>
  <si>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</si>
  <si>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</si>
  <si>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</si>
  <si>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</si>
  <si>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</si>
  <si>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</si>
  <si>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</si>
  <si>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</si>
  <si>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</si>
  <si>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</si>
  <si>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</si>
  <si>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</si>
  <si>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</si>
  <si>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</si>
  <si>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</si>
  <si>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</si>
  <si>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</si>
  <si>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</si>
  <si>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</si>
  <si>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</si>
  <si>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</si>
  <si>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</si>
  <si>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</si>
  <si>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</si>
  <si>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</si>
  <si>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</si>
  <si>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</si>
  <si>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</si>
  <si>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</si>
  <si>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</si>
  <si>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</si>
  <si>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</si>
  <si>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</si>
  <si>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</si>
  <si>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</si>
  <si>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</si>
  <si>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</si>
  <si>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</si>
  <si>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</si>
  <si>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</si>
  <si>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</si>
  <si>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</si>
  <si>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</si>
  <si>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</si>
  <si>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</si>
  <si>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</si>
  <si>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</si>
  <si>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</si>
  <si>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</si>
  <si>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</si>
  <si>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</si>
  <si>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</si>
  <si>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</si>
  <si>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</si>
  <si>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</si>
  <si>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</si>
  <si>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</si>
  <si>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</si>
  <si>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</si>
  <si>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</si>
  <si>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</si>
  <si>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</si>
  <si>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</si>
  <si>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</si>
  <si>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</si>
  <si>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</si>
  <si>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</si>
  <si>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</si>
  <si>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</si>
  <si>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</si>
  <si>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</si>
  <si>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</si>
  <si>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</si>
  <si>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</si>
  <si>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</si>
  <si>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</si>
  <si>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</si>
  <si>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</si>
  <si>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</si>
  <si>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</si>
  <si>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</si>
  <si>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</si>
  <si>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</si>
  <si>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</si>
  <si>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</si>
  <si>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</si>
  <si>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</si>
  <si>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</si>
  <si>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</si>
  <si>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</si>
  <si>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</si>
  <si>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</si>
  <si>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</si>
  <si>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</si>
  <si>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</si>
  <si>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</si>
  <si>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</si>
  <si>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</si>
  <si>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</si>
  <si>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</si>
  <si>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</si>
  <si>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</si>
  <si>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</si>
  <si>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</si>
  <si>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</si>
  <si>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</si>
  <si>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</si>
  <si>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</si>
  <si>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</si>
  <si>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</si>
  <si>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</si>
  <si>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</si>
  <si>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</si>
  <si>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</si>
  <si>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</si>
  <si>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</si>
  <si>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</si>
  <si>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</si>
  <si>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</si>
  <si>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</si>
  <si>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</si>
  <si>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</si>
  <si>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</si>
  <si>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</si>
  <si>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</si>
  <si>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</si>
  <si>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</si>
  <si>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</si>
  <si>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</si>
  <si>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</si>
  <si>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</si>
  <si>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</si>
  <si>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</si>
  <si>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</si>
  <si>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</si>
  <si>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</si>
  <si>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</si>
  <si>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</si>
  <si>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</si>
  <si>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</si>
  <si>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</si>
  <si>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</si>
  <si>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</si>
  <si>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</si>
  <si>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</si>
  <si>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</si>
  <si>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</si>
  <si>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</si>
  <si>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</si>
  <si>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</si>
  <si>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</si>
  <si>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</si>
  <si>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</si>
  <si>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</si>
  <si>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</si>
  <si>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</si>
  <si>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</si>
  <si>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</si>
  <si>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</si>
  <si>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</si>
  <si>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</si>
  <si>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</si>
  <si>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</si>
  <si>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</si>
  <si>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</si>
  <si>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</si>
  <si>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</si>
  <si>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</si>
  <si>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</si>
  <si>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</si>
  <si>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</si>
  <si>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</si>
  <si>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</si>
  <si>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</si>
  <si>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</si>
  <si>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</si>
  <si>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</si>
  <si>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</si>
  <si>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</si>
  <si>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</si>
  <si>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</si>
  <si>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</si>
  <si>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</si>
  <si>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</si>
  <si>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</si>
  <si>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</si>
  <si>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</si>
  <si>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</si>
  <si>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</si>
  <si>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</si>
  <si>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</si>
  <si>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</si>
  <si>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</si>
  <si>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</si>
  <si>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</si>
  <si>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</si>
  <si>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</si>
  <si>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</si>
  <si>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</si>
  <si>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</si>
  <si>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</si>
  <si>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</si>
  <si>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</si>
  <si>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</si>
  <si>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</si>
  <si>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</si>
  <si>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</si>
  <si>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</si>
  <si>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</si>
  <si>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</si>
  <si>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</si>
  <si>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</si>
  <si>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</si>
  <si>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</si>
  <si>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</si>
  <si>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</si>
  <si>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</si>
  <si>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</si>
  <si>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</si>
  <si>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</si>
  <si>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</si>
  <si>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</si>
  <si>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</si>
  <si>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</si>
  <si>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</si>
  <si>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</si>
  <si>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</si>
  <si>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</si>
  <si>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</si>
  <si>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</si>
  <si>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</si>
  <si>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</si>
  <si>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</si>
  <si>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</si>
  <si>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</si>
  <si>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</si>
  <si>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</si>
  <si>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</si>
  <si>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</si>
  <si>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</si>
  <si>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</si>
  <si>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</si>
  <si>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</si>
  <si>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</si>
  <si>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</si>
  <si>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</si>
  <si>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</si>
  <si>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</si>
  <si>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</si>
  <si>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</si>
  <si>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</si>
  <si>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</si>
  <si>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</si>
  <si>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</si>
  <si>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</si>
  <si>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</si>
  <si>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</si>
  <si>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</si>
  <si>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</si>
  <si>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</si>
  <si>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</si>
  <si>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</si>
  <si>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</si>
  <si>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</si>
  <si>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</si>
  <si>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</si>
  <si>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</si>
  <si>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</si>
  <si>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</si>
  <si>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</si>
  <si>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</si>
  <si>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</si>
  <si>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</si>
  <si>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</si>
  <si>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</si>
  <si>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</si>
  <si>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</si>
  <si>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</si>
  <si>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</si>
  <si>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</si>
  <si>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</si>
  <si>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</si>
  <si>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</si>
  <si>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</si>
  <si>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</si>
  <si>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</si>
  <si>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</si>
  <si>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</si>
  <si>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</si>
  <si>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</si>
  <si>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</si>
  <si>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</si>
  <si>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</si>
  <si>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</si>
  <si>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</si>
  <si>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</si>
  <si>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</si>
  <si>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</si>
  <si>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</si>
  <si>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</si>
  <si>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</si>
  <si>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</si>
  <si>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</si>
  <si>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</si>
  <si>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</si>
  <si>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</si>
  <si>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</si>
  <si>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</si>
  <si>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</si>
  <si>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</si>
  <si>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</si>
  <si>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</si>
  <si>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</si>
  <si>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</si>
  <si>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</si>
  <si>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</si>
  <si>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</si>
  <si>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</si>
  <si>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</si>
  <si>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</si>
  <si>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</si>
  <si>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</si>
  <si>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</si>
  <si>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</si>
  <si>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</si>
  <si>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</si>
  <si>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</si>
  <si>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</si>
  <si>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</si>
  <si>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</si>
  <si>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</si>
  <si>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</si>
  <si>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</si>
  <si>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</si>
  <si>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</si>
  <si>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</si>
  <si>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</si>
  <si>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</si>
  <si>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</si>
  <si>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</si>
  <si>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</si>
  <si>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</si>
  <si>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</si>
  <si>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</si>
  <si>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</si>
  <si>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</si>
  <si>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</si>
  <si>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</si>
  <si>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</si>
  <si>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</si>
  <si>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</si>
  <si>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</si>
  <si>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</si>
  <si>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</si>
  <si>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</si>
  <si>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</si>
  <si>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</si>
  <si>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</si>
  <si>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</si>
  <si>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</si>
  <si>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</si>
  <si>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</si>
  <si>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</si>
  <si>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</si>
  <si>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</si>
  <si>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</si>
  <si>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</si>
  <si>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</si>
  <si>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</si>
  <si>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</si>
  <si>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</si>
  <si>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</si>
  <si>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</si>
  <si>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</si>
  <si>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</si>
  <si>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</si>
  <si>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</si>
  <si>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</si>
  <si>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</si>
  <si>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</si>
  <si>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</si>
  <si>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</si>
  <si>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</si>
  <si>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</si>
  <si>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</si>
  <si>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</si>
  <si>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</si>
  <si>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</si>
  <si>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</si>
  <si>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</si>
  <si>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</si>
  <si>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</si>
  <si>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</si>
  <si>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</si>
  <si>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</si>
  <si>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</si>
  <si>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</si>
  <si>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</si>
  <si>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</si>
  <si>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</si>
  <si>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</si>
  <si>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</si>
  <si>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</si>
  <si>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</si>
  <si>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</si>
  <si>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</si>
  <si>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</si>
  <si>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</si>
  <si>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</si>
  <si>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</si>
  <si>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</si>
  <si>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</si>
  <si>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</si>
  <si>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</si>
  <si>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</si>
  <si>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</si>
  <si>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</si>
  <si>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</si>
  <si>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</si>
  <si>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</si>
  <si>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</si>
  <si>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</si>
  <si>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</si>
  <si>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</si>
  <si>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</si>
  <si>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</si>
  <si>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</si>
  <si>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</si>
  <si>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</si>
  <si>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</si>
  <si>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</si>
  <si>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</si>
  <si>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</si>
  <si>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</si>
  <si>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</si>
  <si>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</si>
  <si>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</si>
  <si>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</si>
  <si>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</si>
  <si>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</si>
  <si>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</si>
  <si>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</si>
  <si>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</si>
  <si>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</si>
  <si>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</si>
  <si>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</si>
  <si>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</si>
  <si>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</si>
  <si>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</si>
  <si>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</si>
  <si>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</si>
  <si>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</si>
  <si>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</si>
  <si>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</si>
  <si>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</si>
  <si>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</si>
  <si>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</si>
  <si>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</si>
  <si>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</si>
  <si>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</si>
  <si>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</si>
  <si>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</si>
  <si>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</si>
  <si>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</si>
  <si>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</si>
  <si>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</si>
  <si>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</si>
  <si>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</si>
  <si>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</si>
  <si>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</si>
  <si>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</si>
  <si>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</si>
  <si>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</si>
  <si>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</si>
  <si>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</si>
  <si>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</si>
  <si>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</si>
  <si>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</si>
  <si>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</si>
  <si>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</si>
  <si>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</si>
  <si>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</si>
  <si>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</si>
  <si>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</si>
  <si>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</si>
  <si>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</si>
  <si>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</si>
  <si>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</si>
  <si>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</si>
  <si>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</si>
  <si>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</si>
  <si>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</si>
  <si>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</si>
  <si>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</si>
  <si>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</si>
  <si>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</si>
  <si>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</si>
  <si>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</si>
  <si>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</si>
  <si>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</si>
  <si>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</si>
  <si>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</si>
  <si>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</si>
  <si>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</si>
  <si>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</si>
  <si>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</si>
  <si>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</si>
  <si>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</si>
  <si>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</si>
  <si>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</si>
  <si>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</si>
  <si>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</si>
  <si>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</si>
  <si>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</si>
  <si>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</si>
  <si>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</si>
  <si>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</si>
  <si>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</si>
  <si>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</si>
  <si>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</si>
  <si>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</si>
  <si>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</si>
  <si>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</si>
  <si>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</si>
  <si>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</si>
  <si>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</si>
  <si>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</si>
  <si>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</si>
  <si>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</si>
  <si>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</si>
  <si>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</si>
  <si>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</si>
  <si>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</si>
  <si>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</si>
  <si>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</si>
  <si>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</si>
  <si>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</si>
  <si>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</si>
  <si>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</si>
  <si>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</si>
  <si>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</si>
  <si>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</si>
  <si>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</si>
  <si>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</si>
  <si>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</si>
  <si>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</si>
  <si>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</si>
  <si>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</si>
  <si>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</si>
  <si>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</si>
  <si>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</si>
  <si>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</si>
  <si>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</si>
  <si>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</si>
  <si>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</si>
  <si>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</si>
  <si>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</si>
  <si>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</si>
  <si>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</si>
  <si>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</si>
  <si>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</si>
  <si>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</si>
  <si>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</si>
  <si>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</si>
  <si>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</si>
  <si>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</si>
  <si>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</si>
  <si>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</si>
  <si>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</si>
  <si>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</si>
  <si>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</si>
  <si>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</si>
  <si>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</si>
  <si>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</si>
  <si>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</si>
  <si>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</si>
  <si>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</si>
  <si>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</si>
  <si>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</si>
  <si>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</si>
  <si>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</si>
  <si>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</si>
  <si>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</si>
  <si>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</si>
  <si>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</si>
  <si>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</si>
  <si>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</si>
  <si>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</si>
  <si>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</si>
  <si>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</si>
  <si>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</si>
  <si>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</si>
  <si>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</si>
  <si>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</si>
  <si>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</si>
  <si>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</si>
  <si>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</si>
  <si>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</si>
  <si>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</si>
  <si>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</si>
  <si>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</si>
  <si>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</si>
  <si>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</si>
  <si>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</si>
  <si>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</si>
  <si>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</si>
  <si>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</si>
  <si>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</si>
  <si>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</si>
  <si>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</si>
  <si>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</si>
  <si>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</si>
  <si>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</si>
  <si>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</si>
  <si>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</si>
  <si>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</si>
  <si>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</si>
  <si>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</si>
  <si>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</si>
  <si>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</si>
  <si>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</si>
  <si>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</si>
  <si>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</si>
  <si>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</si>
  <si>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</si>
  <si>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</si>
  <si>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</si>
  <si>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</si>
  <si>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</si>
  <si>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</si>
  <si>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</si>
  <si>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</si>
  <si>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</si>
  <si>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</si>
  <si>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</si>
  <si>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</si>
  <si>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</si>
  <si>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</si>
  <si>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</si>
  <si>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</si>
  <si>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</si>
  <si>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</si>
  <si>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</si>
  <si>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</si>
  <si>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</si>
  <si>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</si>
  <si>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</si>
  <si>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</si>
  <si>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</si>
  <si>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</si>
  <si>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</si>
  <si>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</si>
  <si>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</si>
  <si>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</si>
  <si>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</si>
  <si>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</si>
  <si>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</si>
  <si>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</si>
  <si>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</si>
  <si>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</si>
  <si>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</si>
  <si>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</si>
  <si>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</si>
  <si>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</si>
  <si>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</si>
  <si>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</si>
  <si>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</si>
  <si>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</si>
  <si>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</si>
  <si>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</si>
  <si>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</si>
  <si>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</si>
  <si>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</si>
  <si>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</si>
  <si>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</si>
  <si>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</si>
  <si>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</si>
  <si>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</si>
  <si>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</si>
  <si>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</si>
  <si>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</si>
  <si>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</si>
  <si>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</si>
  <si>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</si>
  <si>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</si>
  <si>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</si>
  <si>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</si>
  <si>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</si>
  <si>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</si>
  <si>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</si>
  <si>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</si>
  <si>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</si>
  <si>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</si>
  <si>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</si>
  <si>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</si>
  <si>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</si>
  <si>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</si>
  <si>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</si>
  <si>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</si>
  <si>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</si>
  <si>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</si>
  <si>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</si>
  <si>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</si>
  <si>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</si>
  <si>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</si>
  <si>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</si>
  <si>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</si>
  <si>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</si>
  <si>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</si>
  <si>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</si>
  <si>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</si>
  <si>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</si>
  <si>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</si>
  <si>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</si>
  <si>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</si>
  <si>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</si>
  <si>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</si>
  <si>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</si>
  <si>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</si>
  <si>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</si>
  <si>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</si>
  <si>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</si>
  <si>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</si>
  <si>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</si>
  <si>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</si>
  <si>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</si>
  <si>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</si>
  <si>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</si>
  <si>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</si>
  <si>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</si>
  <si>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</si>
  <si>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</si>
  <si>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</si>
  <si>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</si>
  <si>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</si>
  <si>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</si>
  <si>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</si>
  <si>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</si>
  <si>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</si>
  <si>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</si>
  <si>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</si>
  <si>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</si>
  <si>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</si>
  <si>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</si>
  <si>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</si>
  <si>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</si>
  <si>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</si>
  <si>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</si>
  <si>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</si>
  <si>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</si>
  <si>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</si>
  <si>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</si>
  <si>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</si>
  <si>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</si>
  <si>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</si>
  <si>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</si>
  <si>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</si>
  <si>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</si>
  <si>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</si>
  <si>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</si>
  <si>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</si>
  <si>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</si>
  <si>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</si>
  <si>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</si>
  <si>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</si>
  <si>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</si>
  <si>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</si>
  <si>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</si>
  <si>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</si>
  <si>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</si>
  <si>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</si>
  <si>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</si>
  <si>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</si>
  <si>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</si>
  <si>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</si>
  <si>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</si>
  <si>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</si>
  <si>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</si>
  <si>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</si>
  <si>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</si>
  <si>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</si>
  <si>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</si>
  <si>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</si>
  <si>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</si>
  <si>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</si>
  <si>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</si>
  <si>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</si>
  <si>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</si>
  <si>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</si>
  <si>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</si>
  <si>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</si>
  <si>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</si>
  <si>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</si>
  <si>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</si>
  <si>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</si>
  <si>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</si>
  <si>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</si>
  <si>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</si>
  <si>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</si>
  <si>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</si>
  <si>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</si>
  <si>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</si>
  <si>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</si>
  <si>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</si>
  <si>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</si>
  <si>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</si>
  <si>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</si>
  <si>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</si>
  <si>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</si>
  <si>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</si>
  <si>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</si>
  <si>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</si>
  <si>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</si>
  <si>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</si>
  <si>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</si>
  <si>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</si>
  <si>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</si>
  <si>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</si>
  <si>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</si>
  <si>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</si>
  <si>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</si>
  <si>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</si>
  <si>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</si>
  <si>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</si>
  <si>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</si>
  <si>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</si>
  <si>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</si>
  <si>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</si>
  <si>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</si>
  <si>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</si>
  <si>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</si>
  <si>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</si>
  <si>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</si>
  <si>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</si>
  <si>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</si>
  <si>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</si>
  <si>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</si>
  <si>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</si>
  <si>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</si>
  <si>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</si>
  <si>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</si>
  <si>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</si>
  <si>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</si>
  <si>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</si>
  <si>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</si>
  <si>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</si>
  <si>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</si>
  <si>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</si>
  <si>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</si>
  <si>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</si>
  <si>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</si>
  <si>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</si>
  <si>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</si>
  <si>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</si>
  <si>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</si>
  <si>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</si>
  <si>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</si>
  <si>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</si>
  <si>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</si>
  <si>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</si>
  <si>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</si>
  <si>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</si>
  <si>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</si>
  <si>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</si>
  <si>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</si>
  <si>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</si>
  <si>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</si>
  <si>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</si>
  <si>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</si>
  <si>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</si>
  <si>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</si>
  <si>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</si>
  <si>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</si>
  <si>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</si>
  <si>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</si>
  <si>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</si>
  <si>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</si>
  <si>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</si>
  <si>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</si>
  <si>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</si>
  <si>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</si>
  <si>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</si>
  <si>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</si>
  <si>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</si>
  <si>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</si>
  <si>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</si>
  <si>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</si>
  <si>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</si>
  <si>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</si>
  <si>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</si>
  <si>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</si>
  <si>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</si>
  <si>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</si>
  <si>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</si>
  <si>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</si>
  <si>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</si>
  <si>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</si>
  <si>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</si>
  <si>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</si>
  <si>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</si>
  <si>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</si>
  <si>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</si>
  <si>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</si>
  <si>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</si>
  <si>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</si>
  <si>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</si>
  <si>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</si>
  <si>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</si>
  <si>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</si>
  <si>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</si>
  <si>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</si>
  <si>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</si>
  <si>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</si>
  <si>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</si>
  <si>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</si>
  <si>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</si>
  <si>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</si>
  <si>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</si>
  <si>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</si>
  <si>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</si>
  <si>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</si>
  <si>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</si>
  <si>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</si>
  <si>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</si>
  <si>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</si>
  <si>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</si>
  <si>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</si>
  <si>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</si>
  <si>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</si>
  <si>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</si>
  <si>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</si>
  <si>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</si>
  <si>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</si>
  <si>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</si>
  <si>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</si>
  <si>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</si>
  <si>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</si>
  <si>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</si>
  <si>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</si>
  <si>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</si>
  <si>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</si>
  <si>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</si>
  <si>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</si>
  <si>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</si>
  <si>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</si>
  <si>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</si>
  <si>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</si>
  <si>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</si>
  <si>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</si>
  <si>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</si>
  <si>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</si>
  <si>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</si>
  <si>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</si>
  <si>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</si>
  <si>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</si>
  <si>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</si>
  <si>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</si>
  <si>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</si>
  <si>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</si>
  <si>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</si>
  <si>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</si>
  <si>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</si>
  <si>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</si>
  <si>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</si>
  <si>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</si>
  <si>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</si>
  <si>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</si>
  <si>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</si>
  <si>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</si>
  <si>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</si>
  <si>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</si>
  <si>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</si>
  <si>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</si>
  <si>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</si>
  <si>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</si>
  <si>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</si>
  <si>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</si>
  <si>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</si>
  <si>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</si>
  <si>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</si>
  <si>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</si>
  <si>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</si>
  <si>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</si>
  <si>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</si>
  <si>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</si>
  <si>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</si>
  <si>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</si>
  <si>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</si>
  <si>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</si>
  <si>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</si>
  <si>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</si>
  <si>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</si>
  <si>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</si>
  <si>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</si>
  <si>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</si>
  <si>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</si>
  <si>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</si>
  <si>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</si>
  <si>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</si>
  <si>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</si>
  <si>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</si>
  <si>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</si>
  <si>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</si>
  <si>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</si>
  <si>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</si>
  <si>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</si>
  <si>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</si>
  <si>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</si>
  <si>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</si>
  <si>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</si>
  <si>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</si>
  <si>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</si>
  <si>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</si>
  <si>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</si>
  <si>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</si>
  <si>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</si>
  <si>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</si>
  <si>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</si>
  <si>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</si>
  <si>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</si>
  <si>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</si>
  <si>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</si>
  <si>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</si>
  <si>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</si>
  <si>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</si>
  <si>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</si>
  <si>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</si>
  <si>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</si>
  <si>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</si>
  <si>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</si>
  <si>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</si>
  <si>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</si>
  <si>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</si>
  <si>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</si>
  <si>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</si>
  <si>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</si>
  <si>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</si>
  <si>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</si>
  <si>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</si>
  <si>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</si>
  <si>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</si>
  <si>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</si>
  <si>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</si>
  <si>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</si>
  <si>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</si>
  <si>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</si>
  <si>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</si>
  <si>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</si>
  <si>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</si>
  <si>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</si>
  <si>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</si>
  <si>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</si>
  <si>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</si>
  <si>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</si>
  <si>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</si>
  <si>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</si>
  <si>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</si>
  <si>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</si>
  <si>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</si>
  <si>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</si>
  <si>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</si>
  <si>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</si>
  <si>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</si>
  <si>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</si>
  <si>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</si>
  <si>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</si>
  <si>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</si>
  <si>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</si>
  <si>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</si>
  <si>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</si>
  <si>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</si>
  <si>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</si>
  <si>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</si>
  <si>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</si>
  <si>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</si>
  <si>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</si>
  <si>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</si>
  <si>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</si>
  <si>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</si>
  <si>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</si>
  <si>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</si>
  <si>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</si>
  <si>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</si>
  <si>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</si>
  <si>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</si>
  <si>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</si>
  <si>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</si>
  <si>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</si>
  <si>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</si>
  <si>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</si>
  <si>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</si>
  <si>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</si>
  <si>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</si>
  <si>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</si>
  <si>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</si>
  <si>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</si>
  <si>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</si>
  <si>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</si>
  <si>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</si>
  <si>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</si>
  <si>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</si>
  <si>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</si>
  <si>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</si>
  <si>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</si>
  <si>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</si>
  <si>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</si>
  <si>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</si>
  <si>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</si>
  <si>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</si>
  <si>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</si>
  <si>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</si>
  <si>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</si>
  <si>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</si>
  <si>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</si>
  <si>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</si>
  <si>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</si>
  <si>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</si>
  <si>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</si>
  <si>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</si>
  <si>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</si>
  <si>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</si>
  <si>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</si>
  <si>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</si>
  <si>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</si>
  <si>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</si>
  <si>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</si>
  <si>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</si>
  <si>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</si>
  <si>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</si>
  <si>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</si>
  <si>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</si>
  <si>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</si>
  <si>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</si>
  <si>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</si>
  <si>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</si>
  <si>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</si>
  <si>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</si>
  <si>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</si>
  <si>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</si>
  <si>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</si>
  <si>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</si>
  <si>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</si>
  <si>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</si>
  <si>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</si>
  <si>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</si>
  <si>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</si>
  <si>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</si>
  <si>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</si>
  <si>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</si>
  <si>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</si>
  <si>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</si>
  <si>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</si>
  <si>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</si>
  <si>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</si>
  <si>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</si>
  <si>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</si>
  <si>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</si>
  <si>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</si>
  <si>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</si>
  <si>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</si>
  <si>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</si>
  <si>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</si>
  <si>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</si>
  <si>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</si>
  <si>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</si>
  <si>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</si>
  <si>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</si>
  <si>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</si>
  <si>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</si>
  <si>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</si>
  <si>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</si>
  <si>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</si>
  <si>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</si>
  <si>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</si>
  <si>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</si>
  <si>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</si>
  <si>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</si>
  <si>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</si>
  <si>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</si>
  <si>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</si>
  <si>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</si>
  <si>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</si>
  <si>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</si>
  <si>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</si>
  <si>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</si>
  <si>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</si>
  <si>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</si>
  <si>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</si>
  <si>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</si>
  <si>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</si>
  <si>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</si>
  <si>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</si>
  <si>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</si>
  <si>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</si>
  <si>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</si>
  <si>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</si>
  <si>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</si>
  <si>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</si>
  <si>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</si>
  <si>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</si>
  <si>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</si>
  <si>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</si>
  <si>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</si>
  <si>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</si>
  <si>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</si>
  <si>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</si>
  <si>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</si>
  <si>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</si>
  <si>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</si>
  <si>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</si>
  <si>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</si>
  <si>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</si>
  <si>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</si>
  <si>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</si>
  <si>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</si>
  <si>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</si>
  <si>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</si>
  <si>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</si>
  <si>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</si>
  <si>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</si>
  <si>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</si>
  <si>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</si>
  <si>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</si>
  <si>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</si>
  <si>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</si>
  <si>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</si>
  <si>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</si>
  <si>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</si>
  <si>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</si>
  <si>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</si>
  <si>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</si>
  <si>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</si>
  <si>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</si>
  <si>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</si>
  <si>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</si>
  <si>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</si>
  <si>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</si>
  <si>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</si>
  <si>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</si>
  <si>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</si>
  <si>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</si>
  <si>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</si>
  <si>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</si>
  <si>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</si>
  <si>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</si>
  <si>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</si>
  <si>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</si>
  <si>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</si>
  <si>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</si>
  <si>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</si>
  <si>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</si>
  <si>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</si>
  <si>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</si>
  <si>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</si>
  <si>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</si>
  <si>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</si>
  <si>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</si>
  <si>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</si>
  <si>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</si>
  <si>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</si>
  <si>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</si>
  <si>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</si>
  <si>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</si>
  <si>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</si>
  <si>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</si>
  <si>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</si>
  <si>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</si>
  <si>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</si>
  <si>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</si>
  <si>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</si>
  <si>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</si>
  <si>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</si>
  <si>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</si>
  <si>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</si>
  <si>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</si>
  <si>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</si>
  <si>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</si>
  <si>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</si>
  <si>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</si>
  <si>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</si>
  <si>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</si>
  <si>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</si>
  <si>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</si>
  <si>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</si>
  <si>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</si>
  <si>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</si>
  <si>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</si>
  <si>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</si>
  <si>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</si>
  <si>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</si>
  <si>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</si>
  <si>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</si>
  <si>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</si>
  <si>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</si>
  <si>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</si>
  <si>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</si>
  <si>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</si>
  <si>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</si>
  <si>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</si>
  <si>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</si>
  <si>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</si>
  <si>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</si>
  <si>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</si>
  <si>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</si>
  <si>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</si>
  <si>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</si>
  <si>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</si>
  <si>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</si>
  <si>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</si>
  <si>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</si>
  <si>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</si>
  <si>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</si>
  <si>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</si>
  <si>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</si>
  <si>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</si>
  <si>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</si>
  <si>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</si>
  <si>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</si>
  <si>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</si>
  <si>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</si>
  <si>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</si>
  <si>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</si>
  <si>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</si>
  <si>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</si>
  <si>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</si>
  <si>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</si>
  <si>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</si>
  <si>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</si>
  <si>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</si>
  <si>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</si>
  <si>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</si>
  <si>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</si>
  <si>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</si>
  <si>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</si>
  <si>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</si>
  <si>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</si>
  <si>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</si>
  <si>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</si>
  <si>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</si>
  <si>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</si>
  <si>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</si>
  <si>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</si>
  <si>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</si>
  <si>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</si>
  <si>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</si>
  <si>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</si>
  <si>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</si>
  <si>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</si>
  <si>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</si>
  <si>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</si>
  <si>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</si>
  <si>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</si>
  <si>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</si>
  <si>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</si>
  <si>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</si>
  <si>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</si>
  <si>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</si>
  <si>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</si>
  <si>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</si>
  <si>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</si>
  <si>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</si>
  <si>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</si>
  <si>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</si>
  <si>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</si>
  <si>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</si>
  <si>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</si>
  <si>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</si>
  <si>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</si>
  <si>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</si>
  <si>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</si>
  <si>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</si>
  <si>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</si>
  <si>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</si>
  <si>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</si>
  <si>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</si>
  <si>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</si>
  <si>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</si>
  <si>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</si>
  <si>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</si>
  <si>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</si>
  <si>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</si>
  <si>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</si>
  <si>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</si>
  <si>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</si>
  <si>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</si>
  <si>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</si>
  <si>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</si>
  <si>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</si>
  <si>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</si>
  <si>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</si>
  <si>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</si>
  <si>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</si>
  <si>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</si>
  <si>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</si>
  <si>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</si>
  <si>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</si>
  <si>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</si>
  <si>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</si>
  <si>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</si>
  <si>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</si>
  <si>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</si>
  <si>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</si>
  <si>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</si>
  <si>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</si>
  <si>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</si>
  <si>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</si>
  <si>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</si>
  <si>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</si>
  <si>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</si>
  <si>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</si>
  <si>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</si>
  <si>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</si>
  <si>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</si>
  <si>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</si>
  <si>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</si>
  <si>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</si>
  <si>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</si>
  <si>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</si>
  <si>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</si>
  <si>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</si>
  <si>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</si>
  <si>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</si>
  <si>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</si>
  <si>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</si>
  <si>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</si>
  <si>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</si>
  <si>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</si>
  <si>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</si>
  <si>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</si>
  <si>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</si>
  <si>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</si>
  <si>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</si>
  <si>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</si>
  <si>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</si>
  <si>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</si>
  <si>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</si>
  <si>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</si>
  <si>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</si>
  <si>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</si>
  <si>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</si>
  <si>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</si>
  <si>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</si>
  <si>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</si>
  <si>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</si>
  <si>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</si>
  <si>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</si>
  <si>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</si>
  <si>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</si>
  <si>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</si>
  <si>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</si>
  <si>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</si>
  <si>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</si>
  <si>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</si>
  <si>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</si>
  <si>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</si>
  <si>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</si>
  <si>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</si>
  <si>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</si>
  <si>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</si>
  <si>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</si>
  <si>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</si>
  <si>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</si>
  <si>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</si>
  <si>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</si>
  <si>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</si>
  <si>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</si>
  <si>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</si>
  <si>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</si>
  <si>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</si>
  <si>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</si>
  <si>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</si>
  <si>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</si>
  <si>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</si>
  <si>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</si>
  <si>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</si>
  <si>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</si>
  <si>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</si>
  <si>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</si>
  <si>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</si>
  <si>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</si>
  <si>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</si>
  <si>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</si>
  <si>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</si>
  <si>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</si>
  <si>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</si>
  <si>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</si>
  <si>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</si>
  <si>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</si>
  <si>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</si>
  <si>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</si>
  <si>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</si>
  <si>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</si>
  <si>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</si>
  <si>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</si>
  <si>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</si>
  <si>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</si>
  <si>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</si>
  <si>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</si>
  <si>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</si>
  <si>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</si>
  <si>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</si>
  <si>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</si>
  <si>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</si>
  <si>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</si>
  <si>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</si>
  <si>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</si>
  <si>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</si>
  <si>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</si>
  <si>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</si>
  <si>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</si>
  <si>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</si>
  <si>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</si>
  <si>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</si>
  <si>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</si>
  <si>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</si>
  <si>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</si>
  <si>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</si>
  <si>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</si>
  <si>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</si>
  <si>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</si>
  <si>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</si>
  <si>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</si>
  <si>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</si>
  <si>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</si>
  <si>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</si>
  <si>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</si>
  <si>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</si>
  <si>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</si>
  <si>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</si>
  <si>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</si>
  <si>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</si>
  <si>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</si>
  <si>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</si>
  <si>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</si>
  <si>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</si>
  <si>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</si>
  <si>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</si>
  <si>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</si>
  <si>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</si>
  <si>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</si>
  <si>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</si>
  <si>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</si>
  <si>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</si>
  <si>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</si>
  <si>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</si>
  <si>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</si>
  <si>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</si>
  <si>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</si>
  <si>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</si>
  <si>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</si>
  <si>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</si>
  <si>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</si>
  <si>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</si>
  <si>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</si>
  <si>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</si>
  <si>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</si>
  <si>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</si>
  <si>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</si>
  <si>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</si>
  <si>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</si>
  <si>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</si>
  <si>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</si>
  <si>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</si>
  <si>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</si>
  <si>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</si>
  <si>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</si>
  <si>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</si>
  <si>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</si>
  <si>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</si>
  <si>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</si>
  <si>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</si>
  <si>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</si>
  <si>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</si>
  <si>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</si>
  <si>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</si>
  <si>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</si>
  <si>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</si>
  <si>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</si>
  <si>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</si>
  <si>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</si>
  <si>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</si>
  <si>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</si>
  <si>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</si>
  <si>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</si>
  <si>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</si>
  <si>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</si>
  <si>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</si>
  <si>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</si>
  <si>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</si>
  <si>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</si>
  <si>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</si>
  <si>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</si>
  <si>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</si>
  <si>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</si>
  <si>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</si>
  <si>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</si>
  <si>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</si>
  <si>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</si>
  <si>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</si>
  <si>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</si>
  <si>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</si>
  <si>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</si>
  <si>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</si>
  <si>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</si>
  <si>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</si>
  <si>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</si>
  <si>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</si>
  <si>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</si>
  <si>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</si>
  <si>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</si>
  <si>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</si>
  <si>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</si>
  <si>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</si>
  <si>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</si>
  <si>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</si>
  <si>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</si>
  <si>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</si>
  <si>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</si>
  <si>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</si>
  <si>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</si>
  <si>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</si>
  <si>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</si>
  <si>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</si>
  <si>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</si>
  <si>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</si>
  <si>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</si>
  <si>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</si>
  <si>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</si>
  <si>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</si>
  <si>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</si>
  <si>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</si>
  <si>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</si>
  <si>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</si>
  <si>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</si>
  <si>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</si>
  <si>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</si>
  <si>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</si>
  <si>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</si>
  <si>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</si>
  <si>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</si>
  <si>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</si>
  <si>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</si>
  <si>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</si>
  <si>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</si>
  <si>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</si>
  <si>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</si>
  <si>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</si>
  <si>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</si>
  <si>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</si>
  <si>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</si>
  <si>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</si>
  <si>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</si>
  <si>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</si>
  <si>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</si>
  <si>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</si>
  <si>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</si>
  <si>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</si>
  <si>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</si>
  <si>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</si>
  <si>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</si>
  <si>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</si>
  <si>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</si>
  <si>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</si>
  <si>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</si>
  <si>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</si>
  <si>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</si>
  <si>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</si>
  <si>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</si>
  <si>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</si>
  <si>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</si>
  <si>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</si>
  <si>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</si>
  <si>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</si>
  <si>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</si>
  <si>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</si>
  <si>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</si>
  <si>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</si>
  <si>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</si>
  <si>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</si>
  <si>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</si>
  <si>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</si>
  <si>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</si>
  <si>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</si>
  <si>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</si>
  <si>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</si>
  <si>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</si>
  <si>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</si>
  <si>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</si>
  <si>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</si>
  <si>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</si>
  <si>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</si>
  <si>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</si>
  <si>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</si>
  <si>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</si>
  <si>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</si>
  <si>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</si>
  <si>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</si>
  <si>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</si>
  <si>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</si>
  <si>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</si>
  <si>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</si>
  <si>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</si>
  <si>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</si>
  <si>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</si>
  <si>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</si>
  <si>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</si>
  <si>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</si>
  <si>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</si>
  <si>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</si>
  <si>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</si>
  <si>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</si>
  <si>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</si>
  <si>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</si>
  <si>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</si>
  <si>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</si>
  <si>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</si>
  <si>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</si>
  <si>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</si>
  <si>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</si>
  <si>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</si>
  <si>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</si>
  <si>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</si>
  <si>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</si>
  <si>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</si>
  <si>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</si>
  <si>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</si>
  <si>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</si>
  <si>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</si>
  <si>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</si>
  <si>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</si>
  <si>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</si>
  <si>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</si>
  <si>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</si>
  <si>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</si>
  <si>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</si>
  <si>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</si>
  <si>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</si>
  <si>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</si>
  <si>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</si>
  <si>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</si>
  <si>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</si>
  <si>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</si>
  <si>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</si>
  <si>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</si>
  <si>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</si>
  <si>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</si>
  <si>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</si>
  <si>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</si>
  <si>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</si>
  <si>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</si>
  <si>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</si>
  <si>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</si>
  <si>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</si>
  <si>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</si>
  <si>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</si>
  <si>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</si>
  <si>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</si>
  <si>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</si>
  <si>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</si>
  <si>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</si>
  <si>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</si>
  <si>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</si>
  <si>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</si>
  <si>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</si>
  <si>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</si>
  <si>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</si>
  <si>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</si>
  <si>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</si>
  <si>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</si>
  <si>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</si>
  <si>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</si>
  <si>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</si>
  <si>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</si>
  <si>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</si>
  <si>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</si>
  <si>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</si>
  <si>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</si>
  <si>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</si>
  <si>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</si>
  <si>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</si>
  <si>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</si>
  <si>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</si>
  <si>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</si>
  <si>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</si>
  <si>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</si>
  <si>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</si>
  <si>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</si>
  <si>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</si>
  <si>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</si>
  <si>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</si>
  <si>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</si>
  <si>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</si>
  <si>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</si>
  <si>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</si>
  <si>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</si>
  <si>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</si>
  <si>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</si>
  <si>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</si>
  <si>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</si>
  <si>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</si>
  <si>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</si>
  <si>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</si>
  <si>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</si>
  <si>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</si>
  <si>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</si>
  <si>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</si>
  <si>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</si>
  <si>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</si>
  <si>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</si>
  <si>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</si>
  <si>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</si>
  <si>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</si>
  <si>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</si>
  <si>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</si>
  <si>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</si>
  <si>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</si>
  <si>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</si>
  <si>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</si>
  <si>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</si>
  <si>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</si>
  <si>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</si>
  <si>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</si>
  <si>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</si>
  <si>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</si>
  <si>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</si>
  <si>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</si>
  <si>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</si>
  <si>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</si>
  <si>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</si>
  <si>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</si>
  <si>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</si>
  <si>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</si>
  <si>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</si>
  <si>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</si>
  <si>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</si>
  <si>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</si>
  <si>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</si>
  <si>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</si>
  <si>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</si>
  <si>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</si>
  <si>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</si>
  <si>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</si>
  <si>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</si>
  <si>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</si>
  <si>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</si>
  <si>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</si>
  <si>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</si>
  <si>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</si>
  <si>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</si>
  <si>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</si>
  <si>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</si>
  <si>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</si>
  <si>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</si>
  <si>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</si>
  <si>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</si>
  <si>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</si>
  <si>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</si>
  <si>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</si>
  <si>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</si>
  <si>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</si>
  <si>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</si>
  <si>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</si>
  <si>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</si>
  <si>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</si>
  <si>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</si>
  <si>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</si>
  <si>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</si>
  <si>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</si>
  <si>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</si>
  <si>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</si>
  <si>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</si>
  <si>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</si>
  <si>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</si>
  <si>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</si>
  <si>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</si>
  <si>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</si>
  <si>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</si>
  <si>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</si>
  <si>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</si>
  <si>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</si>
  <si>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</si>
  <si>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</si>
  <si>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</si>
  <si>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</si>
  <si>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</si>
  <si>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</si>
  <si>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</si>
  <si>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</si>
  <si>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</si>
  <si>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</si>
  <si>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</si>
  <si>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</si>
  <si>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</si>
  <si>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</si>
  <si>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</si>
  <si>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</si>
  <si>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</si>
  <si>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</si>
  <si>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</si>
  <si>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</si>
  <si>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</si>
  <si>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</si>
  <si>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</si>
  <si>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</si>
  <si>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</si>
  <si>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</si>
  <si>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</si>
  <si>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</si>
  <si>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</si>
  <si>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</si>
  <si>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</si>
  <si>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</si>
  <si>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</si>
  <si>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</si>
  <si>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</si>
  <si>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</si>
  <si>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</si>
  <si>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</si>
  <si>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</si>
  <si>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</si>
  <si>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</si>
  <si>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</si>
  <si>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</si>
  <si>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</si>
  <si>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</si>
  <si>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</si>
  <si>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</si>
  <si>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</si>
  <si>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</si>
  <si>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</si>
  <si>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</si>
  <si>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</si>
  <si>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</si>
  <si>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</si>
  <si>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</si>
  <si>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</si>
  <si>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</si>
  <si>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</si>
  <si>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</si>
  <si>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</si>
  <si>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</si>
  <si>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</si>
  <si>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</si>
  <si>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</si>
  <si>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</si>
  <si>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</si>
  <si>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</si>
  <si>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</si>
  <si>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</si>
  <si>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</si>
  <si>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</si>
  <si>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</si>
  <si>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</si>
  <si>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</si>
  <si>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</si>
  <si>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</si>
  <si>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</si>
  <si>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</si>
  <si>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</si>
  <si>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</si>
  <si>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</si>
  <si>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</si>
  <si>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</si>
  <si>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</si>
  <si>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</si>
  <si>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</si>
  <si>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</si>
  <si>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</si>
  <si>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</si>
  <si>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</si>
  <si>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</si>
  <si>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</si>
  <si>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</si>
  <si>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</si>
  <si>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</si>
  <si>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</si>
  <si>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</si>
  <si>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</si>
  <si>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</si>
  <si>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</si>
  <si>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</si>
  <si>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</si>
  <si>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</si>
  <si>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</si>
  <si>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</si>
  <si>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</si>
  <si>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</si>
  <si>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</si>
  <si>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</si>
  <si>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</si>
  <si>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</si>
  <si>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</si>
  <si>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</si>
  <si>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</si>
  <si>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</si>
  <si>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</si>
  <si>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</si>
  <si>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</si>
  <si>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</si>
  <si>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</si>
  <si>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</si>
  <si>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</si>
  <si>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</si>
  <si>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</si>
  <si>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</si>
  <si>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</si>
  <si>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</si>
  <si>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</si>
  <si>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</si>
  <si>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</si>
  <si>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</si>
  <si>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</si>
  <si>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</si>
  <si>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</si>
  <si>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</si>
  <si>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</si>
  <si>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</si>
  <si>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</si>
  <si>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</si>
  <si>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</si>
  <si>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</si>
  <si>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</si>
  <si>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</si>
  <si>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</si>
  <si>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</si>
  <si>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</si>
  <si>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</si>
  <si>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</si>
  <si>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</si>
  <si>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</si>
  <si>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</si>
  <si>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</si>
  <si>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</si>
  <si>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</si>
  <si>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</si>
  <si>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</si>
  <si>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</si>
  <si>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</si>
  <si>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</si>
  <si>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</si>
  <si>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</si>
  <si>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</si>
  <si>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</si>
  <si>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</si>
  <si>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</si>
  <si>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</si>
  <si>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</si>
  <si>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</si>
  <si>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</si>
  <si>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</si>
  <si>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</si>
  <si>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</si>
  <si>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</si>
  <si>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</si>
  <si>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</si>
  <si>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</si>
  <si>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</si>
  <si>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</si>
  <si>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</si>
  <si>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</si>
  <si>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</si>
  <si>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</si>
  <si>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</si>
  <si>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</si>
  <si>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</si>
  <si>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</si>
  <si>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</si>
  <si>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</si>
  <si>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</si>
  <si>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</si>
  <si>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</si>
  <si>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</si>
  <si>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</si>
  <si>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</si>
  <si>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</si>
  <si>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</si>
  <si>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</si>
  <si>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</si>
  <si>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</si>
  <si>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</si>
  <si>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</si>
  <si>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</si>
  <si>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</si>
  <si>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</si>
  <si>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</si>
  <si>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</si>
  <si>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</si>
  <si>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</si>
  <si>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</si>
  <si>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</si>
  <si>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</si>
  <si>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</si>
  <si>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</si>
  <si>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</si>
  <si>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</si>
  <si>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</si>
  <si>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</si>
  <si>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</si>
  <si>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</si>
  <si>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</si>
  <si>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</si>
  <si>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</si>
  <si>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</si>
  <si>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</si>
  <si>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</si>
  <si>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</si>
  <si>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</si>
  <si>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</si>
  <si>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</si>
  <si>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</si>
  <si>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</si>
  <si>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</si>
  <si>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</si>
  <si>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</si>
  <si>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</si>
  <si>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</si>
  <si>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</si>
  <si>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</si>
  <si>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</si>
  <si>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</si>
  <si>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</si>
  <si>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</si>
  <si>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</si>
  <si>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</si>
  <si>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</si>
  <si>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</si>
  <si>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</si>
  <si>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</si>
  <si>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</si>
  <si>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</si>
  <si>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</si>
  <si>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</si>
  <si>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</si>
  <si>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</si>
  <si>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</si>
  <si>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</si>
  <si>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</si>
  <si>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</si>
  <si>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</si>
  <si>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</si>
  <si>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</si>
  <si>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</si>
  <si>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</si>
  <si>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</si>
  <si>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</si>
  <si>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</si>
  <si>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</si>
  <si>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</si>
  <si>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</si>
  <si>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</si>
  <si>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</si>
  <si>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</si>
  <si>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</si>
  <si>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</si>
  <si>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</si>
  <si>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</si>
  <si>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</si>
  <si>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</si>
  <si>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</si>
  <si>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</si>
  <si>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</si>
  <si>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</si>
  <si>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</si>
  <si>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</si>
  <si>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</si>
  <si>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</si>
  <si>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</si>
  <si>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</si>
  <si>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</si>
  <si>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</si>
  <si>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</si>
  <si>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</si>
  <si>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</si>
  <si>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</si>
  <si>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</si>
  <si>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</si>
  <si>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</si>
  <si>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</si>
  <si>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</si>
  <si>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</si>
  <si>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</si>
  <si>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</si>
  <si>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</si>
  <si>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</si>
  <si>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</si>
  <si>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</si>
  <si>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</si>
  <si>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</si>
  <si>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</si>
  <si>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</si>
  <si>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</si>
  <si>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</si>
  <si>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</si>
  <si>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</si>
  <si>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</si>
  <si>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</si>
  <si>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</si>
  <si>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</si>
  <si>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</si>
  <si>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</si>
  <si>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</si>
  <si>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</si>
  <si>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</si>
  <si>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</si>
  <si>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</si>
  <si>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</si>
  <si>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</si>
  <si>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</si>
  <si>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</si>
  <si>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</si>
  <si>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</si>
  <si>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</si>
  <si>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</si>
  <si>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</si>
  <si>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</si>
  <si>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</si>
  <si>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</si>
  <si>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</si>
  <si>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</si>
  <si>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</si>
  <si>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</si>
  <si>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</si>
  <si>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</si>
  <si>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</si>
  <si>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</si>
  <si>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</si>
  <si>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</si>
  <si>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</si>
  <si>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</si>
  <si>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</si>
  <si>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</si>
  <si>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</si>
  <si>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</si>
  <si>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</si>
  <si>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</si>
  <si>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</si>
  <si>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</si>
  <si>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</si>
  <si>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</si>
  <si>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</si>
  <si>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</si>
  <si>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</si>
  <si>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</si>
  <si>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</si>
  <si>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</si>
  <si>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</si>
  <si>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</si>
  <si>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</si>
  <si>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</si>
  <si>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</si>
  <si>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</si>
  <si>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</si>
  <si>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</si>
  <si>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</si>
  <si>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</si>
  <si>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</si>
  <si>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</si>
  <si>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</si>
  <si>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</si>
  <si>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</si>
  <si>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</si>
  <si>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</si>
  <si>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</si>
  <si>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</si>
  <si>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</si>
  <si>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</si>
  <si>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</si>
  <si>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</si>
  <si>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</si>
  <si>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</si>
  <si>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</si>
  <si>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</si>
  <si>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</si>
  <si>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</si>
  <si>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</si>
  <si>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</si>
  <si>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</si>
  <si>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</si>
  <si>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</si>
  <si>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</si>
  <si>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</si>
  <si>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</si>
  <si>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</si>
  <si>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</si>
  <si>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</si>
  <si>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</si>
  <si>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</si>
  <si>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</si>
  <si>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</si>
  <si>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</si>
  <si>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</si>
  <si>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</si>
  <si>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</si>
  <si>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</si>
  <si>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</si>
  <si>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</si>
  <si>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</si>
  <si>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</si>
  <si>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</si>
  <si>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</si>
  <si>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</si>
  <si>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</si>
  <si>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</si>
  <si>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</si>
  <si>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</si>
  <si>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</si>
  <si>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</si>
  <si>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</si>
  <si>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</si>
  <si>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</si>
  <si>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</si>
  <si>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</si>
  <si>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</si>
  <si>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</si>
  <si>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</si>
  <si>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</si>
  <si>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</si>
  <si>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</si>
  <si>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</si>
  <si>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</si>
  <si>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</si>
  <si>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</si>
  <si>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</si>
  <si>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</si>
  <si>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</si>
  <si>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</si>
  <si>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</si>
  <si>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</si>
  <si>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</si>
  <si>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</si>
  <si>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</si>
  <si>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</si>
  <si>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</si>
  <si>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</si>
  <si>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</si>
  <si>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</si>
  <si>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</si>
  <si>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</si>
  <si>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</si>
  <si>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</si>
  <si>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</si>
  <si>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</si>
  <si>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</si>
  <si>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</si>
  <si>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</si>
  <si>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</si>
  <si>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</si>
  <si>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</si>
  <si>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</si>
  <si>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</si>
  <si>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</si>
  <si>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</si>
  <si>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</si>
  <si>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</si>
  <si>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</si>
  <si>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</si>
  <si>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</si>
  <si>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</si>
  <si>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</si>
  <si>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</si>
  <si>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</si>
  <si>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</si>
  <si>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</si>
  <si>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</si>
  <si>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</si>
  <si>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</si>
  <si>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</si>
  <si>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</si>
  <si>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</si>
  <si>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</si>
  <si>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</si>
  <si>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</si>
  <si>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</si>
  <si>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</si>
  <si>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</si>
  <si>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</si>
  <si>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</si>
  <si>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</si>
  <si>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</si>
  <si>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</si>
  <si>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</si>
  <si>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</si>
  <si>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</si>
  <si>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</si>
  <si>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</si>
  <si>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</si>
  <si>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</si>
  <si>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</si>
  <si>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</si>
  <si>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</si>
  <si>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</si>
  <si>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</si>
  <si>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</si>
  <si>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</si>
  <si>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</si>
  <si>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</si>
  <si>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</si>
  <si>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</si>
  <si>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</si>
  <si>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</si>
  <si>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</si>
  <si>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</si>
  <si>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</si>
  <si>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</si>
  <si>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</si>
  <si>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</si>
  <si>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</si>
  <si>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</si>
  <si>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</si>
  <si>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</si>
  <si>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</si>
  <si>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</si>
  <si>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</si>
  <si>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</si>
  <si>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</si>
  <si>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</si>
  <si>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</si>
  <si>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</si>
  <si>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</si>
  <si>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</si>
  <si>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</si>
  <si>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</si>
  <si>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</si>
  <si>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</si>
  <si>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</si>
  <si>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</si>
  <si>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</si>
  <si>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</si>
  <si>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</si>
  <si>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</si>
  <si>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</si>
  <si>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</si>
  <si>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</si>
  <si>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</si>
  <si>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</si>
  <si>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</si>
  <si>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</si>
  <si>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</si>
  <si>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</si>
  <si>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</si>
  <si>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</si>
  <si>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</si>
  <si>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</si>
  <si>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</si>
  <si>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</si>
  <si>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</si>
  <si>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</si>
  <si>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</si>
  <si>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</si>
  <si>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</si>
  <si>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</si>
  <si>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</si>
  <si>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</si>
  <si>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</si>
  <si>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</si>
  <si>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</si>
  <si>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</si>
  <si>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</si>
  <si>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</si>
  <si>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</si>
  <si>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</si>
  <si>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</si>
  <si>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</si>
  <si>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</si>
  <si>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</si>
  <si>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</si>
  <si>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</si>
  <si>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</si>
  <si>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</si>
  <si>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</si>
  <si>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</si>
  <si>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</si>
  <si>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</si>
  <si>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</si>
  <si>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</si>
  <si>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</si>
  <si>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</si>
  <si>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</si>
  <si>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</si>
  <si>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</si>
  <si>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</si>
  <si>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</si>
  <si>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</si>
  <si>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</si>
  <si>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</si>
  <si>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</si>
  <si>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</si>
  <si>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</si>
  <si>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</si>
  <si>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</si>
  <si>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</si>
  <si>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</si>
  <si>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</si>
  <si>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</si>
  <si>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</si>
  <si>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</si>
  <si>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</si>
  <si>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</si>
  <si>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</si>
  <si>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</si>
  <si>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</si>
  <si>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</si>
  <si>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</si>
  <si>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</si>
  <si>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</si>
  <si>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</si>
  <si>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</si>
  <si>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</si>
  <si>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</si>
  <si>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</si>
  <si>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</si>
  <si>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</si>
  <si>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</si>
  <si>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</si>
  <si>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</si>
  <si>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</si>
  <si>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</si>
  <si>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</si>
  <si>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</si>
  <si>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</si>
  <si>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</si>
  <si>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</si>
  <si>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</si>
  <si>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</si>
  <si>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</si>
  <si>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</si>
  <si>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</si>
  <si>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</si>
  <si>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</si>
  <si>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</si>
  <si>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</si>
  <si>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</si>
  <si>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</si>
  <si>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</si>
  <si>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</si>
  <si>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</si>
  <si>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</si>
  <si>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</si>
  <si>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</si>
  <si>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</si>
  <si>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</si>
  <si>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</si>
  <si>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</si>
  <si>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</si>
  <si>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</si>
  <si>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</si>
  <si>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</si>
  <si>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</si>
  <si>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</si>
  <si>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</si>
  <si>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</si>
  <si>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</si>
  <si>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</si>
  <si>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</si>
  <si>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</si>
  <si>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</si>
  <si>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</si>
  <si>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</si>
  <si>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</si>
  <si>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</si>
  <si>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</si>
  <si>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</si>
  <si>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</si>
  <si>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</si>
  <si>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</si>
  <si>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</si>
  <si>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</si>
  <si>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</si>
  <si>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</si>
  <si>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</si>
  <si>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</si>
  <si>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</si>
  <si>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</si>
  <si>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</si>
  <si>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</si>
  <si>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</si>
  <si>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</si>
  <si>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</si>
  <si>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</si>
  <si>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</si>
  <si>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</si>
  <si>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</si>
  <si>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</si>
  <si>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</si>
  <si>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</si>
  <si>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</si>
  <si>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</si>
  <si>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</si>
  <si>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</si>
  <si>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</si>
  <si>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</si>
  <si>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</si>
  <si>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</si>
  <si>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</si>
  <si>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</si>
  <si>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</si>
  <si>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</si>
  <si>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</si>
  <si>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</si>
  <si>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</si>
  <si>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</si>
  <si>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</si>
  <si>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</si>
  <si>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</si>
  <si>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</si>
  <si>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</si>
  <si>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</si>
  <si>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</si>
  <si>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</si>
  <si>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</si>
  <si>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</si>
  <si>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</si>
  <si>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</si>
  <si>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</si>
  <si>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</si>
  <si>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</si>
  <si>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</si>
  <si>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</si>
  <si>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</si>
  <si>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</si>
  <si>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</si>
  <si>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</si>
  <si>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</si>
  <si>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</si>
  <si>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</si>
  <si>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</si>
  <si>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</si>
  <si>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</si>
  <si>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</si>
  <si>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</si>
  <si>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</si>
  <si>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</si>
  <si>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</si>
  <si>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</si>
  <si>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</si>
  <si>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</si>
  <si>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</si>
  <si>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</si>
  <si>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</si>
  <si>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</si>
  <si>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</si>
  <si>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</si>
  <si>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</si>
  <si>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</si>
  <si>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</si>
  <si>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</si>
  <si>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</si>
  <si>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</si>
  <si>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</si>
  <si>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</si>
  <si>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</si>
  <si>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</si>
  <si>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</si>
  <si>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</si>
  <si>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</si>
  <si>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</si>
  <si>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</si>
  <si>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</si>
  <si>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</si>
  <si>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</si>
  <si>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</si>
  <si>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</si>
  <si>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</si>
  <si>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</si>
  <si>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</si>
  <si>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</si>
  <si>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</si>
  <si>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</si>
  <si>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</si>
  <si>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</si>
  <si>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</si>
  <si>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</si>
  <si>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</si>
  <si>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</si>
  <si>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</si>
  <si>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</si>
  <si>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</si>
  <si>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</si>
  <si>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</si>
  <si>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</si>
  <si>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</si>
  <si>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</si>
  <si>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</si>
  <si>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</si>
  <si>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</si>
  <si>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</si>
  <si>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</si>
  <si>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</si>
  <si>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</si>
  <si>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</si>
  <si>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</si>
  <si>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</si>
  <si>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</si>
  <si>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</si>
  <si>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</si>
  <si>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</si>
  <si>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</si>
  <si>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</si>
  <si>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</si>
  <si>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</si>
  <si>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</si>
  <si>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</si>
  <si>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</si>
  <si>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</si>
  <si>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</si>
  <si>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</si>
  <si>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</si>
  <si>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</si>
  <si>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</si>
  <si>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</si>
  <si>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</si>
  <si>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</si>
  <si>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</si>
  <si>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</si>
  <si>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</si>
  <si>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</si>
  <si>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</si>
  <si>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</si>
  <si>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</si>
  <si>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</si>
  <si>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</si>
  <si>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</si>
  <si>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</si>
  <si>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</si>
  <si>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</si>
  <si>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</si>
  <si>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</si>
  <si>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</si>
  <si>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</si>
  <si>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</si>
  <si>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</si>
  <si>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</si>
  <si>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</si>
  <si>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</si>
  <si>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</si>
  <si>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</si>
  <si>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</si>
  <si>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</si>
  <si>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</si>
  <si>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</si>
  <si>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</si>
  <si>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</si>
  <si>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</si>
  <si>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</si>
  <si>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</si>
  <si>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</si>
  <si>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</si>
  <si>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</si>
  <si>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</si>
  <si>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</si>
  <si>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</si>
  <si>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</si>
  <si>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</si>
  <si>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</si>
  <si>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</si>
  <si>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</si>
  <si>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</si>
  <si>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</si>
  <si>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</si>
  <si>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</si>
  <si>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</si>
  <si>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</si>
  <si>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</si>
  <si>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</si>
  <si>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</si>
  <si>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</si>
  <si>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</si>
  <si>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</si>
  <si>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</si>
  <si>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</si>
  <si>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</si>
  <si>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</si>
  <si>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</si>
  <si>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</si>
  <si>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</si>
  <si>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</si>
  <si>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</si>
  <si>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</si>
  <si>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</si>
  <si>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</si>
  <si>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</si>
  <si>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</si>
  <si>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</si>
  <si>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</si>
  <si>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</si>
  <si>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</si>
  <si>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</si>
  <si>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</si>
  <si>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</si>
  <si>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</si>
  <si>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</si>
  <si>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</si>
  <si>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</si>
  <si>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</si>
  <si>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</si>
  <si>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</si>
  <si>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</si>
  <si>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</si>
  <si>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</si>
  <si>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</si>
  <si>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</si>
  <si>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</si>
  <si>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</si>
  <si>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</si>
  <si>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</si>
  <si>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</si>
  <si>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</si>
  <si>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</si>
  <si>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</si>
  <si>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</si>
  <si>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</si>
  <si>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</si>
  <si>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</si>
  <si>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</si>
  <si>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</si>
  <si>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</si>
  <si>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</si>
  <si>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</si>
  <si>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</si>
  <si>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</si>
  <si>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</si>
  <si>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</si>
  <si>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</si>
  <si>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</si>
  <si>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</si>
  <si>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</si>
  <si>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</si>
  <si>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</si>
  <si>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</si>
  <si>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</si>
  <si>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</si>
  <si>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</si>
  <si>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</si>
  <si>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</si>
  <si>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</si>
  <si>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</si>
  <si>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</si>
  <si>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</si>
  <si>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</si>
  <si>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</si>
  <si>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</si>
  <si>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</si>
  <si>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</si>
  <si>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</si>
  <si>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</si>
  <si>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</si>
  <si>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</si>
  <si>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</si>
  <si>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</si>
  <si>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</si>
  <si>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</si>
  <si>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</si>
  <si>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</si>
  <si>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</si>
  <si>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</si>
  <si>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</si>
  <si>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</si>
  <si>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</si>
  <si>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</si>
  <si>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</si>
  <si>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</si>
  <si>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</si>
  <si>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</si>
  <si>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</si>
  <si>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</si>
  <si>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</si>
  <si>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</si>
  <si>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</si>
  <si>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</si>
  <si>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</si>
  <si>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</si>
  <si>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</si>
  <si>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</si>
  <si>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</si>
  <si>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</si>
  <si>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</si>
  <si>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</si>
  <si>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</si>
  <si>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</si>
  <si>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</si>
  <si>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</si>
  <si>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</si>
  <si>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</si>
  <si>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</si>
  <si>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</si>
  <si>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</si>
  <si>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</si>
  <si>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</si>
  <si>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</si>
  <si>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</si>
  <si>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</si>
  <si>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</si>
  <si>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</si>
  <si>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</si>
  <si>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</si>
  <si>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</si>
  <si>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</si>
  <si>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</si>
  <si>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</si>
  <si>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</si>
  <si>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</si>
  <si>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</si>
  <si>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</si>
  <si>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</si>
  <si>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</si>
  <si>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</si>
  <si>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</si>
  <si>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</si>
  <si>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</si>
  <si>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</si>
  <si>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</si>
  <si>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</si>
  <si>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</si>
  <si>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</si>
  <si>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</si>
  <si>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</si>
  <si>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</si>
  <si>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</si>
  <si>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</si>
  <si>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</si>
  <si>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</si>
  <si>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</si>
  <si>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</si>
  <si>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</si>
  <si>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</si>
  <si>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</si>
  <si>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</si>
  <si>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</si>
  <si>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</si>
  <si>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</si>
  <si>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</si>
  <si>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</si>
  <si>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</si>
  <si>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</si>
  <si>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</si>
  <si>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</si>
  <si>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</si>
  <si>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</si>
  <si>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</si>
  <si>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</si>
  <si>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</si>
  <si>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</si>
  <si>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</si>
  <si>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</si>
  <si>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</si>
  <si>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</si>
  <si>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</si>
  <si>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</si>
  <si>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</si>
  <si>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</si>
  <si>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</si>
  <si>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</si>
  <si>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</si>
  <si>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</si>
  <si>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</si>
  <si>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</si>
  <si>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</si>
  <si>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</si>
  <si>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</si>
  <si>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</si>
  <si>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</si>
  <si>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</si>
  <si>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</si>
  <si>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</si>
  <si>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</si>
  <si>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</si>
  <si>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</si>
  <si>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</si>
  <si>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</si>
  <si>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</si>
  <si>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</si>
  <si>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</si>
  <si>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</si>
  <si>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</si>
  <si>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</si>
  <si>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</si>
  <si>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</si>
  <si>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</si>
  <si>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</si>
  <si>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</si>
  <si>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</si>
  <si>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</si>
  <si>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</si>
  <si>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</si>
  <si>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</si>
  <si>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</si>
  <si>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</si>
  <si>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</si>
  <si>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</si>
  <si>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</si>
  <si>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</si>
  <si>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</si>
  <si>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</si>
  <si>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</si>
  <si>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</si>
  <si>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</si>
  <si>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</si>
  <si>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</si>
  <si>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</si>
  <si>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</si>
  <si>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</si>
  <si>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</si>
  <si>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</si>
  <si>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</si>
  <si>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</si>
  <si>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</si>
  <si>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</si>
  <si>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</si>
  <si>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</si>
  <si>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</si>
  <si>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</si>
  <si>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</si>
  <si>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</si>
  <si>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</si>
  <si>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</si>
  <si>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</si>
  <si>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</si>
  <si>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</si>
  <si>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</si>
  <si>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</si>
  <si>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</si>
  <si>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</si>
  <si>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</si>
  <si>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</si>
  <si>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</si>
  <si>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</si>
  <si>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</si>
  <si>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</si>
  <si>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</si>
  <si>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</si>
  <si>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</si>
  <si>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</si>
  <si>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</si>
  <si>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</si>
  <si>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</si>
  <si>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</si>
  <si>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</si>
  <si>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</si>
  <si>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</si>
  <si>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</si>
  <si>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</si>
  <si>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</si>
  <si>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</si>
  <si>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</si>
  <si>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</si>
  <si>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</si>
  <si>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</si>
  <si>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</si>
  <si>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</si>
  <si>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</si>
  <si>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</si>
  <si>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</si>
  <si>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</si>
  <si>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</si>
  <si>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</si>
  <si>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</si>
  <si>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</si>
  <si>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</si>
  <si>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</si>
  <si>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</si>
  <si>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</si>
  <si>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</si>
  <si>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</si>
  <si>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</si>
  <si>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</si>
  <si>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</si>
  <si>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</si>
  <si>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</si>
  <si>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</si>
  <si>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</si>
  <si>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</si>
  <si>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</si>
  <si>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</si>
  <si>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</si>
  <si>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</si>
  <si>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</si>
  <si>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</si>
  <si>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</si>
  <si>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</si>
  <si>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</si>
  <si>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</si>
  <si>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</si>
  <si>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</si>
  <si>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</si>
  <si>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</si>
  <si>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</si>
  <si>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</si>
  <si>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</si>
  <si>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</si>
  <si>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</si>
  <si>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</si>
  <si>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</si>
  <si>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</si>
  <si>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</si>
  <si>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</si>
  <si>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</si>
  <si>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</si>
  <si>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</si>
  <si>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</si>
  <si>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</si>
  <si>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</si>
  <si>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</si>
  <si>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</si>
  <si>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</si>
  <si>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</si>
  <si>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</si>
  <si>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</si>
  <si>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</si>
  <si>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</si>
  <si>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</si>
  <si>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</si>
  <si>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</si>
  <si>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</si>
  <si>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</si>
  <si>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</si>
  <si>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</si>
  <si>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</si>
  <si>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</si>
  <si>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</si>
  <si>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</si>
  <si>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</si>
  <si>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</si>
  <si>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</si>
  <si>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</si>
  <si>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</si>
  <si>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</si>
  <si>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</si>
  <si>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</si>
  <si>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</si>
  <si>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</si>
  <si>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</si>
  <si>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</si>
  <si>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</si>
  <si>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</si>
  <si>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</si>
  <si>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</si>
  <si>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</si>
  <si>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</si>
  <si>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</si>
  <si>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</si>
  <si>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</si>
  <si>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</si>
  <si>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</si>
  <si>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</si>
  <si>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</si>
  <si>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</si>
  <si>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</si>
  <si>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</si>
  <si>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</si>
  <si>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</si>
  <si>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</si>
  <si>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</si>
  <si>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</si>
  <si>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</si>
  <si>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</si>
  <si>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</si>
  <si>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</si>
  <si>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</si>
  <si>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</si>
  <si>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</si>
  <si>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</si>
  <si>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</si>
  <si>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</si>
  <si>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</si>
  <si>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</si>
  <si>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</si>
  <si>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</si>
  <si>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</si>
  <si>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</si>
  <si>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</si>
  <si>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</si>
  <si>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</si>
  <si>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</si>
  <si>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</si>
  <si>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</si>
  <si>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</si>
  <si>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</si>
  <si>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</si>
  <si>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</si>
  <si>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</si>
  <si>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</si>
  <si>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</si>
  <si>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</si>
  <si>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</si>
  <si>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</si>
  <si>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</si>
  <si>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</si>
  <si>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</si>
  <si>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</si>
  <si>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</si>
  <si>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</si>
  <si>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</si>
  <si>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</si>
  <si>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</si>
  <si>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</si>
  <si>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</si>
  <si>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</si>
  <si>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</si>
  <si>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</si>
  <si>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</si>
  <si>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</si>
  <si>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</si>
  <si>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</si>
  <si>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</si>
  <si>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</si>
  <si>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</si>
  <si>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</si>
  <si>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</si>
  <si>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</si>
  <si>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</si>
  <si>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</si>
  <si>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</si>
  <si>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</si>
  <si>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</si>
  <si>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</si>
  <si>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</si>
  <si>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</si>
  <si>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</si>
  <si>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</si>
  <si>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</si>
  <si>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</si>
  <si>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</si>
  <si>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</si>
  <si>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</si>
  <si>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</si>
  <si>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</si>
  <si>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</si>
  <si>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</si>
  <si>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</si>
  <si>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</si>
  <si>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</si>
  <si>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</si>
  <si>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</si>
  <si>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</si>
  <si>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</si>
  <si>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</si>
  <si>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</si>
  <si>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</si>
  <si>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</si>
  <si>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</si>
  <si>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</si>
  <si>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</si>
  <si>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</si>
  <si>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</si>
  <si>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</si>
  <si>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</si>
  <si>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</si>
  <si>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</si>
  <si>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</si>
  <si>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</si>
  <si>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</si>
  <si>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</si>
  <si>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</si>
  <si>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</si>
  <si>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</si>
  <si>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</si>
  <si>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</si>
  <si>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</si>
  <si>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</si>
  <si>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</si>
  <si>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</si>
  <si>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</si>
  <si>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</si>
  <si>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</si>
  <si>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</si>
  <si>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</si>
  <si>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</si>
  <si>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</si>
  <si>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</si>
  <si>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</si>
  <si>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</si>
  <si>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</si>
  <si>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</si>
  <si>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</si>
  <si>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</si>
  <si>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</si>
  <si>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</si>
  <si>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</si>
  <si>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</si>
  <si>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</si>
  <si>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</si>
  <si>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</si>
  <si>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</si>
  <si>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</si>
  <si>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</si>
  <si>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</si>
  <si>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</si>
  <si>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</si>
  <si>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</si>
  <si>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</si>
  <si>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</si>
  <si>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</si>
  <si>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</si>
  <si>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</si>
  <si>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</si>
  <si>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</si>
  <si>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</si>
  <si>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</si>
  <si>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</si>
  <si>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</si>
  <si>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</si>
  <si>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</si>
  <si>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</si>
  <si>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</si>
  <si>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</si>
  <si>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</si>
  <si>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</si>
  <si>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</si>
  <si>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</si>
  <si>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</si>
  <si>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</si>
  <si>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</si>
  <si>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</si>
  <si>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</si>
  <si>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</si>
  <si>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</si>
  <si>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</si>
  <si>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</si>
  <si>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</si>
  <si>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</si>
  <si>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</si>
  <si>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</si>
  <si>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</si>
  <si>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</si>
  <si>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</si>
  <si>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</si>
  <si>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</si>
  <si>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</si>
  <si>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</si>
  <si>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</si>
  <si>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</si>
  <si>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</si>
  <si>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</si>
  <si>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</si>
  <si>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</si>
  <si>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</si>
  <si>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</si>
  <si>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</si>
  <si>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</si>
  <si>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</si>
  <si>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</si>
  <si>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</si>
  <si>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</si>
  <si>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</si>
  <si>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</si>
  <si>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</si>
  <si>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</si>
  <si>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</si>
  <si>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</si>
  <si>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</si>
  <si>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</si>
  <si>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</si>
  <si>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</si>
  <si>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</si>
  <si>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</si>
  <si>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</si>
  <si>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</si>
  <si>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</si>
  <si>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</si>
  <si>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</si>
  <si>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</si>
  <si>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</si>
  <si>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</si>
  <si>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</si>
  <si>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</si>
  <si>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</si>
  <si>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</si>
  <si>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</si>
  <si>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</si>
  <si>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</si>
  <si>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</si>
  <si>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</si>
  <si>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</si>
  <si>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</si>
  <si>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</si>
  <si>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</si>
  <si>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</si>
  <si>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</si>
  <si>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</si>
  <si>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</si>
  <si>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</si>
  <si>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</si>
  <si>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</si>
  <si>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</si>
  <si>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</si>
  <si>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</si>
  <si>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</si>
  <si>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</si>
  <si>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</si>
  <si>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</si>
  <si>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</si>
  <si>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</si>
  <si>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</si>
  <si>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</si>
  <si>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</si>
  <si>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</si>
  <si>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</si>
  <si>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</si>
  <si>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</si>
  <si>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</si>
  <si>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</si>
  <si>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</si>
  <si>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</si>
  <si>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</si>
  <si>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</si>
  <si>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</si>
  <si>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</si>
  <si>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</si>
  <si>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</si>
  <si>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</si>
  <si>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</si>
  <si>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</si>
  <si>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</si>
  <si>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</si>
  <si>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</si>
  <si>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</si>
  <si>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</si>
  <si>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</si>
  <si>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</si>
  <si>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</si>
  <si>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</si>
  <si>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</si>
  <si>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</si>
  <si>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</si>
  <si>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</si>
  <si>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</si>
  <si>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</si>
  <si>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</si>
  <si>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</si>
  <si>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</si>
  <si>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</si>
  <si>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</si>
  <si>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</si>
  <si>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</si>
  <si>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</si>
  <si>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</si>
  <si>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</si>
  <si>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</si>
  <si>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</si>
  <si>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</si>
  <si>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</si>
  <si>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</si>
  <si>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</si>
  <si>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</si>
  <si>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</si>
  <si>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</si>
  <si>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</si>
  <si>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</si>
  <si>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</si>
  <si>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</si>
  <si>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</si>
  <si>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</si>
  <si>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</si>
  <si>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</si>
  <si>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</si>
  <si>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</si>
  <si>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</si>
  <si>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</si>
  <si>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</si>
  <si>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</si>
  <si>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</si>
  <si>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</si>
  <si>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</si>
  <si>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</si>
  <si>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</si>
  <si>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</si>
  <si>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</si>
  <si>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</si>
  <si>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</si>
  <si>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</si>
  <si>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</si>
  <si>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</si>
  <si>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</si>
  <si>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</si>
  <si>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</si>
  <si>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</si>
  <si>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</si>
  <si>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</si>
  <si>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</si>
  <si>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</si>
  <si>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</si>
  <si>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</si>
  <si>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</si>
  <si>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</si>
  <si>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</si>
  <si>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</si>
  <si>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</si>
  <si>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</si>
  <si>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</si>
  <si>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</si>
  <si>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</si>
  <si>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</si>
  <si>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</si>
  <si>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</si>
  <si>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</si>
  <si>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</si>
  <si>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</si>
  <si>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</si>
  <si>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</si>
  <si>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</si>
  <si>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</si>
  <si>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</si>
  <si>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</si>
  <si>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</si>
  <si>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</si>
  <si>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</si>
  <si>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</si>
  <si>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</si>
  <si>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</si>
  <si>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</si>
  <si>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</si>
  <si>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</si>
  <si>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</si>
  <si>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</si>
  <si>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</si>
  <si>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</si>
  <si>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</si>
  <si>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</si>
  <si>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</si>
  <si>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</si>
  <si>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</si>
  <si>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</si>
  <si>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</si>
  <si>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</si>
  <si>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</si>
  <si>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</si>
  <si>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</si>
  <si>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</si>
  <si>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</si>
  <si>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</si>
  <si>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</si>
  <si>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</si>
  <si>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</si>
  <si>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</si>
  <si>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</si>
  <si>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</si>
  <si>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</si>
  <si>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</si>
  <si>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</si>
  <si>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</si>
  <si>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</si>
  <si>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</si>
  <si>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</si>
  <si>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</si>
  <si>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</si>
  <si>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</si>
  <si>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</si>
  <si>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</si>
  <si>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</si>
  <si>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</si>
  <si>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</si>
  <si>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</si>
  <si>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</si>
  <si>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</si>
  <si>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</si>
  <si>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</si>
  <si>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</si>
  <si>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</si>
  <si>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</si>
  <si>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</si>
  <si>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</si>
  <si>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</si>
  <si>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</si>
  <si>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</si>
  <si>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</si>
  <si>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</si>
  <si>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</si>
  <si>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</si>
  <si>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</si>
  <si>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</si>
  <si>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</si>
  <si>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</si>
  <si>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</si>
  <si>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</si>
  <si>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</si>
  <si>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</si>
  <si>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</si>
  <si>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</si>
  <si>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</si>
  <si>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</si>
  <si>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</si>
  <si>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</si>
  <si>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</si>
  <si>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</si>
  <si>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</si>
  <si>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</si>
  <si>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</si>
  <si>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</si>
  <si>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</si>
  <si>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</si>
  <si>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</si>
  <si>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</si>
  <si>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</si>
  <si>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</si>
  <si>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</si>
  <si>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</si>
  <si>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</si>
  <si>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</si>
  <si>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</si>
  <si>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</si>
  <si>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</si>
  <si>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</si>
  <si>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</si>
  <si>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</si>
  <si>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</si>
  <si>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</si>
  <si>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</si>
  <si>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</si>
  <si>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</si>
  <si>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</si>
  <si>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</si>
  <si>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</si>
  <si>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</si>
  <si>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</si>
  <si>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</si>
  <si>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</si>
  <si>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</si>
  <si>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</si>
  <si>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</si>
  <si>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</si>
  <si>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</si>
  <si>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</si>
  <si>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</si>
  <si>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</si>
  <si>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</si>
  <si>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</si>
  <si>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</si>
  <si>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</si>
  <si>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</si>
  <si>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</si>
  <si>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</si>
  <si>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</si>
  <si>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</si>
  <si>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</si>
  <si>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</si>
  <si>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</si>
  <si>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</si>
  <si>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</si>
  <si>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</si>
  <si>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</si>
  <si>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</si>
  <si>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</si>
  <si>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</si>
  <si>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</si>
  <si>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</si>
  <si>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</si>
  <si>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</si>
  <si>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</si>
  <si>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</si>
  <si>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</si>
  <si>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</si>
  <si>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</si>
  <si>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</si>
  <si>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</si>
  <si>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</si>
  <si>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</si>
  <si>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</si>
  <si>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</si>
  <si>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</si>
  <si>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</si>
  <si>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</si>
  <si>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</si>
  <si>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</si>
  <si>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</si>
  <si>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</si>
  <si>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</si>
  <si>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</si>
  <si>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</si>
  <si>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</si>
  <si>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</si>
  <si>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</si>
  <si>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</si>
  <si>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</si>
  <si>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</si>
  <si>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</si>
  <si>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</si>
  <si>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</si>
  <si>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</si>
  <si>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</si>
  <si>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</si>
  <si>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</si>
  <si>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</si>
  <si>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</si>
  <si>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</si>
  <si>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</si>
  <si>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</si>
  <si>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</si>
  <si>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</si>
  <si>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</si>
  <si>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</si>
  <si>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</si>
  <si>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</si>
  <si>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</si>
  <si>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</si>
  <si>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</si>
  <si>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</si>
  <si>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</si>
  <si>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</si>
  <si>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</si>
  <si>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</si>
  <si>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</si>
  <si>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</si>
  <si>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</si>
  <si>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</si>
  <si>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</si>
  <si>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</si>
  <si>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</si>
  <si>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</si>
  <si>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</si>
  <si>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</si>
  <si>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</si>
  <si>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</si>
  <si>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</si>
  <si>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</si>
  <si>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</si>
  <si>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</si>
  <si>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</si>
  <si>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</si>
  <si>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</si>
  <si>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</si>
  <si>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</si>
  <si>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</si>
  <si>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</si>
  <si>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</si>
  <si>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</si>
  <si>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</si>
  <si>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</si>
  <si>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</si>
  <si>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</si>
  <si>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</si>
  <si>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</si>
  <si>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</si>
  <si>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</si>
  <si>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</si>
  <si>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</si>
  <si>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</si>
  <si>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</si>
  <si>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</si>
  <si>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</si>
  <si>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</si>
  <si>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</si>
  <si>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</si>
  <si>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</si>
  <si>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</si>
  <si>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</si>
  <si>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</si>
  <si>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</si>
  <si>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</si>
  <si>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</si>
  <si>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</si>
  <si>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</si>
  <si>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</si>
  <si>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</si>
  <si>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</si>
  <si>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</si>
  <si>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</si>
  <si>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</si>
  <si>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</si>
  <si>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</si>
  <si>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</si>
  <si>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</si>
  <si>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</si>
  <si>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</si>
  <si>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</si>
  <si>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</si>
  <si>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</si>
  <si>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</si>
  <si>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</si>
  <si>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</si>
  <si>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</si>
  <si>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</si>
  <si>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</si>
  <si>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</si>
  <si>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</si>
  <si>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</si>
  <si>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</si>
  <si>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</si>
  <si>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</si>
  <si>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</si>
  <si>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</si>
  <si>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</si>
  <si>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</si>
  <si>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</si>
  <si>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</si>
  <si>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</si>
  <si>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</si>
  <si>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</si>
  <si>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</si>
  <si>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</si>
  <si>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</si>
  <si>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</si>
  <si>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</si>
  <si>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</si>
  <si>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</si>
  <si>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</si>
  <si>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</si>
  <si>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</si>
  <si>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</si>
  <si>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</si>
  <si>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</si>
  <si>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</si>
  <si>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</si>
  <si>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</si>
  <si>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</si>
  <si>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</si>
  <si>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</si>
  <si>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</si>
  <si>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</si>
  <si>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</si>
  <si>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</si>
  <si>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</si>
  <si>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</si>
  <si>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</si>
  <si>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</si>
  <si>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</si>
  <si>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</si>
  <si>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</si>
  <si>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</si>
  <si>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</si>
  <si>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</si>
  <si>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</si>
  <si>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</si>
  <si>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</si>
  <si>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</si>
  <si>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</si>
  <si>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</si>
  <si>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</si>
  <si>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</si>
  <si>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</si>
  <si>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</si>
  <si>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</si>
  <si>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</si>
  <si>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</si>
  <si>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</si>
  <si>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</si>
  <si>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</si>
  <si>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</si>
  <si>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</si>
  <si>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</si>
  <si>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</si>
  <si>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</si>
  <si>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</si>
  <si>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</si>
  <si>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</si>
  <si>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</si>
  <si>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</si>
  <si>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</si>
  <si>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</si>
  <si>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</si>
  <si>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</si>
  <si>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</si>
  <si>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</si>
  <si>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</si>
  <si>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</si>
  <si>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</si>
  <si>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</si>
  <si>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</si>
  <si>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</si>
  <si>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</si>
  <si>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</si>
  <si>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</si>
  <si>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</si>
  <si>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</si>
  <si>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</si>
  <si>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</si>
  <si>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</si>
  <si>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</si>
  <si>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</si>
  <si>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</si>
  <si>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</si>
  <si>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</si>
  <si>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</si>
  <si>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</si>
  <si>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</si>
  <si>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</si>
  <si>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</si>
  <si>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</si>
  <si>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</si>
  <si>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</si>
  <si>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</si>
  <si>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</si>
  <si>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</si>
  <si>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</si>
  <si>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</si>
  <si>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</si>
  <si>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</si>
  <si>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</si>
  <si>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</si>
  <si>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</si>
  <si>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</si>
  <si>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</si>
  <si>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</si>
  <si>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</si>
  <si>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</si>
  <si>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</si>
  <si>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</si>
  <si>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</si>
  <si>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</si>
  <si>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</si>
  <si>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</si>
  <si>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</si>
  <si>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</si>
  <si>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</si>
  <si>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</si>
  <si>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</si>
  <si>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</si>
  <si>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</si>
  <si>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</si>
  <si>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</si>
  <si>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</si>
  <si>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</si>
  <si>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</si>
  <si>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</si>
  <si>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</si>
  <si>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</si>
  <si>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</si>
  <si>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</si>
  <si>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</si>
  <si>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</si>
  <si>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</si>
  <si>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</si>
  <si>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</si>
  <si>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</si>
  <si>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</si>
  <si>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</si>
  <si>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</si>
  <si>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</si>
  <si>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</si>
  <si>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</si>
  <si>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</si>
  <si>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</si>
  <si>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</si>
  <si>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</si>
  <si>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</si>
  <si>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</si>
  <si>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</si>
  <si>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</si>
  <si>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</si>
  <si>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</si>
  <si>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</si>
  <si>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</si>
  <si>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</si>
  <si>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</si>
  <si>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</si>
  <si>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</si>
  <si>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</si>
  <si>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</si>
  <si>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</si>
  <si>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</si>
  <si>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</si>
  <si>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</si>
  <si>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</si>
  <si>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</si>
  <si>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</si>
  <si>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</si>
  <si>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</si>
  <si>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</si>
  <si>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</si>
  <si>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</si>
  <si>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</si>
  <si>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</si>
  <si>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</si>
  <si>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</si>
  <si>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</si>
  <si>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</si>
  <si>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</si>
  <si>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</si>
  <si>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</si>
  <si>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</si>
  <si>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</si>
  <si>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</si>
  <si>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</si>
  <si>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</si>
  <si>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</si>
  <si>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</si>
  <si>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</si>
  <si>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</si>
  <si>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</si>
  <si>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</si>
  <si>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</si>
  <si>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</si>
  <si>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</si>
  <si>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</si>
  <si>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</si>
  <si>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</si>
  <si>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</si>
  <si>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</si>
  <si>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</si>
  <si>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</si>
  <si>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</si>
  <si>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</si>
  <si>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</si>
  <si>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</si>
  <si>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</si>
  <si>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</si>
  <si>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</si>
  <si>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</si>
  <si>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</si>
  <si>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</si>
  <si>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</si>
  <si>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</si>
  <si>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</si>
  <si>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</si>
  <si>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</si>
  <si>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</si>
  <si>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</si>
  <si>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</si>
  <si>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</si>
  <si>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</si>
  <si>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</si>
  <si>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</si>
  <si>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</si>
  <si>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</si>
  <si>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</si>
  <si>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</si>
  <si>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Column Labels</t>
  </si>
  <si>
    <t>Grand Total</t>
  </si>
  <si>
    <t>Row Labels</t>
  </si>
  <si>
    <t>Percent Funded</t>
  </si>
  <si>
    <t>Average Donation</t>
  </si>
  <si>
    <t>Category</t>
  </si>
  <si>
    <t>Sub-Category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</si>
  <si>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</si>
  <si>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</si>
  <si>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</si>
  <si>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</si>
  <si>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</si>
  <si>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</si>
  <si>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</si>
  <si>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</si>
  <si>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</si>
  <si>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</si>
  <si>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</si>
  <si>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</si>
  <si>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</si>
  <si>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</si>
  <si>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</si>
  <si>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</si>
  <si>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</si>
  <si>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</si>
  <si>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</si>
  <si>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</si>
  <si>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</si>
  <si>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</si>
  <si>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</si>
  <si>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</si>
  <si>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</si>
  <si>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</si>
  <si>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</si>
  <si>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</si>
  <si>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</si>
  <si>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</si>
  <si>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</si>
  <si>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</si>
  <si>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</si>
  <si>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</si>
  <si>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</si>
  <si>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</si>
  <si>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</si>
  <si>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</si>
  <si>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</si>
  <si>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</si>
  <si>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</si>
  <si>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</si>
  <si>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</si>
  <si>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</si>
  <si>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</si>
  <si>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</si>
  <si>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</si>
  <si>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</si>
  <si>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</si>
  <si>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</si>
  <si>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</si>
  <si>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</si>
  <si>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</si>
  <si>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</si>
  <si>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</si>
  <si>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</si>
  <si>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</si>
  <si>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</si>
  <si>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</si>
  <si>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</si>
  <si>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</si>
  <si>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</si>
  <si>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</si>
  <si>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</si>
  <si>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</si>
  <si>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</si>
  <si>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</si>
  <si>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</si>
  <si>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</si>
  <si>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</si>
  <si>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</si>
  <si>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</si>
  <si>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</si>
  <si>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</si>
  <si>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</si>
  <si>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</si>
  <si>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</si>
  <si>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</si>
  <si>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</si>
  <si>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</si>
  <si>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</si>
  <si>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</si>
  <si>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</si>
  <si>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</si>
  <si>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</si>
  <si>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</si>
  <si>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</si>
  <si>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FALSE</t>
  </si>
  <si>
    <t>TRUE</t>
  </si>
  <si>
    <t>% 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</si>
</sst>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rgb="FF000000"/>
      <name val="Courier New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dashed">
        <color rgb="FF00B0F0"/>
      </left>
      <right style="dashed">
        <color rgb="FF00B0F0"/>
      </right>
      <top style="dashed">
        <color rgb="FF00B0F0"/>
      </top>
      <bottom style="dashed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0" borderId="0" xfId="0" applyAlignment="1">
      <alignment vertical="center"/>
    </xf>
    <xf numFmtId="1" fontId="0" fillId="0" borderId="0" xfId="1" applyNumberFormat="1" applyFont="1"/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0" fillId="0" borderId="0" xfId="0" applyBorder="1"/>
    <xf numFmtId="9" fontId="0" fillId="0" borderId="0" xfId="1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applyAlignment="1">
      <alignment horizontal="left" indent="1"/>
    </xf>
    <xf numFmtId="10" fontId="0" fillId="0" borderId="0" xfId="1" applyNumberFormat="1" applyFont="1"/>
    <xf numFmtId="0" fontId="0" fillId="0" borderId="0" xfId="0" applyAlignment="1">
      <alignment horizontal="center"/>
    </xf>
    <xf numFmtId="10" fontId="0" fillId="3" borderId="0" xfId="0" applyNumberFormat="1" applyFill="1"/>
    <xf numFmtId="10" fontId="7" fillId="4" borderId="7" xfId="0" applyNumberFormat="1" applyFont="1" applyFill="1" applyBorder="1"/>
    <xf numFmtId="10" fontId="0" fillId="3" borderId="0" xfId="1" applyNumberFormat="1" applyFont="1" applyFill="1"/>
    <xf numFmtId="0" fontId="7" fillId="5" borderId="0" xfId="0" applyFont="1" applyFill="1" applyAlignment="1">
      <alignment horizontal="center" wrapText="1"/>
    </xf>
  </cellXfs>
  <cellStyles count="2">
    <cellStyle name="Normal" xfId="0" builtinId="0"/>
    <cellStyle name="Percent" xfId="1" builtinId="5"/>
  </cellStyles>
  <dxfs count="30">
    <dxf>
      <fill>
        <patternFill patternType="solid">
          <bgColor rgb="FF00B05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thin">
          <color rgb="FF0070C0"/>
        </bottom>
      </border>
    </dxf>
    <dxf>
      <fill>
        <patternFill patternType="solid">
          <fgColor indexed="64"/>
          <bgColor rgb="FF0070C0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rgb="FFFF7C80"/>
        </patternFill>
      </fill>
    </dxf>
    <dxf>
      <fill>
        <patternFill>
          <bgColor rgb="FF00B0F0"/>
        </patternFill>
      </fill>
    </dxf>
    <dxf>
      <fill>
        <patternFill>
          <bgColor rgb="FFFFF75D"/>
        </patternFill>
      </fill>
    </dxf>
    <dxf>
      <fill>
        <patternFill>
          <bgColor rgb="FF5FDFC1"/>
        </patternFill>
      </fill>
    </dxf>
  </dxfs>
  <tableStyles count="0" defaultTableStyle="TableStyleMedium2" defaultPivotStyle="PivotStyleLight16"/>
  <colors>
    <mruColors>
      <color rgb="FFFF0066"/>
      <color rgb="FFFF7C80"/>
      <color rgb="FF0066CC"/>
      <color rgb="FFFF6699"/>
      <color rgb="FFFF99CC"/>
      <color rgb="FF99FFCC"/>
      <color rgb="FFFFF75D"/>
      <color rgb="FF5FDF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[01_ExcelHomework.xlsx]PivotTable_01!PivotTable1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PivotTable_01!$B$4:$B$5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PivotTable_01!$A$6:$A$15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PivotTable_01!$B$6:$B$15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F-4BF9-B0DF-D5EC7F42D735}"/>
            </c:ext>
          </c:extLst>
        </c:ser>
        <c:ser>
          <c:idx val="1"/>
          <c:order val="1"/>
          <c:tx>
            <c:strRef>
              <c:f>PivotTable_01!$C$4:$C$5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PivotTable_01!$A$6:$A$15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PivotTable_01!$C$6:$C$15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F-4BF9-B0DF-D5EC7F42D735}"/>
            </c:ext>
          </c:extLst>
        </c:ser>
        <c:ser>
          <c:idx val="2"/>
          <c:order val="2"/>
          <c:tx>
            <c:strRef>
              <c:f>PivotTable_01!$D$4:$D$5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PivotTable_01!$A$6:$A$15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PivotTable_01!$D$6:$D$15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F-4BF9-B0DF-D5EC7F42D735}"/>
            </c:ext>
          </c:extLst>
        </c:ser>
        <c:ser>
          <c:idx val="3"/>
          <c:order val="3"/>
          <c:tx>
            <c:strRef>
              <c:f>PivotTable_01!$E$4:$E$5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PivotTable_01!$A$6:$A$15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PivotTable_01!$E$6:$E$15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5F-4BF9-B0DF-D5EC7F42D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2853599"/>
        <c:axId val="1051473311"/>
      </c:barChart>
      <c:catAx>
        <c:axId val="99285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473311"/>
        <c:crosses val="autoZero"/>
        <c:auto val="1"/>
        <c:lblAlgn val="ctr"/>
        <c:lblOffset val="100"/>
        <c:noMultiLvlLbl val="0"/>
      </c:catAx>
      <c:valAx>
        <c:axId val="105147331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006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FF0066"/>
                    </a:solidFill>
                  </a:rPr>
                  <a:t>Nº Projects</a:t>
                </a:r>
              </a:p>
            </c:rich>
          </c:tx>
          <c:layout>
            <c:manualLayout>
              <c:xMode val="edge"/>
              <c:yMode val="edge"/>
              <c:x val="1.993220260953164E-2"/>
              <c:y val="0.32510952873084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00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3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5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3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[01_ExcelHomework.xlsx]PivotTable_02!PivotTable6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PivotTable_02!$B$4:$B$5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PivotTable_02!$B$6:$B$47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9-4AD4-B430-3A3C99FDFC4F}"/>
            </c:ext>
          </c:extLst>
        </c:ser>
        <c:ser>
          <c:idx val="1"/>
          <c:order val="1"/>
          <c:tx>
            <c:strRef>
              <c:f>PivotTable_02!$C$4:$C$5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PivotTable_02!$C$6:$C$47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9-4AD4-B430-3A3C99FDFC4F}"/>
            </c:ext>
          </c:extLst>
        </c:ser>
        <c:ser>
          <c:idx val="2"/>
          <c:order val="2"/>
          <c:tx>
            <c:strRef>
              <c:f>PivotTable_02!$D$4:$D$5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PivotTable_02!$D$6:$D$47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9-4AD4-B430-3A3C99FDFC4F}"/>
            </c:ext>
          </c:extLst>
        </c:ser>
        <c:ser>
          <c:idx val="3"/>
          <c:order val="3"/>
          <c:tx>
            <c:strRef>
              <c:f>PivotTable_02!$E$4:$E$5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PivotTable_02!$E$6:$E$47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3-4C21-BD8B-AF0967F45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3482127"/>
        <c:axId val="1261137119"/>
      </c:barChart>
      <c:catAx>
        <c:axId val="100348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137119"/>
        <c:crosses val="autoZero"/>
        <c:auto val="1"/>
        <c:lblAlgn val="ctr"/>
        <c:lblOffset val="100"/>
        <c:noMultiLvlLbl val="0"/>
      </c:catAx>
      <c:valAx>
        <c:axId val="126113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FF7C8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rgbClr val="FF7C80"/>
                    </a:solidFill>
                  </a:rPr>
                  <a:t>Nº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FF7C8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82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[01_ExcelHomework.xlsx]PivotTable_03!PivotTable8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PivotTable_03!$B$4:$B$5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PivotTable_03!$A$6:$A$18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PivotTable_03!$B$6:$B$18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C-4FB8-BFCC-8FA1E716A7E7}"/>
            </c:ext>
          </c:extLst>
        </c:ser>
        <c:ser>
          <c:idx val="1"/>
          <c:order val="1"/>
          <c:tx>
            <c:strRef>
              <c:f>PivotTable_03!$C$4:$C$5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PivotTable_03!$A$6:$A$18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PivotTable_03!$C$6:$C$18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C-4FB8-BFCC-8FA1E716A7E7}"/>
            </c:ext>
          </c:extLst>
        </c:ser>
        <c:ser>
          <c:idx val="2"/>
          <c:order val="2"/>
          <c:tx>
            <c:strRef>
              <c:f>PivotTable_03!$D$4:$D$5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PivotTable_03!$A$6:$A$18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PivotTable_03!$D$6:$D$18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C-4FB8-BFCC-8FA1E716A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974287"/>
        <c:axId val="1155451231"/>
      </c:lineChart>
      <c:catAx>
        <c:axId val="114997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51231"/>
        <c:crosses val="autoZero"/>
        <c:auto val="1"/>
        <c:lblAlgn val="ctr"/>
        <c:lblOffset val="100"/>
        <c:noMultiLvlLbl val="0"/>
      </c:catAx>
      <c:valAx>
        <c:axId val="11554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Nº Projects</a:t>
                </a:r>
              </a:p>
            </c:rich>
          </c:tx>
          <c:layout>
            <c:manualLayout>
              <c:xMode val="edge"/>
              <c:yMode val="edge"/>
              <c:x val="1.7626693595125753E-2"/>
              <c:y val="0.397815325167687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97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layout>
        <c:manualLayout>
          <c:xMode val="edge"/>
          <c:yMode val="edge"/>
          <c:x val="0.4039374453193350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916277622487154E-2"/>
          <c:y val="0.113540040904429"/>
          <c:w val="0.94472264767997916"/>
          <c:h val="0.71179250342577605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46-4167-86F9-A7CBC22395D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46-4167-86F9-A7CBC22395D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46-4167-86F9-A7CBC2239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451823"/>
        <c:axId val="12742396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D46-4167-86F9-A7CBC22395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D46-4167-86F9-A7CBC22395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D46-4167-86F9-A7CBC22395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D46-4167-86F9-A7CBC22395D5}"/>
                  </c:ext>
                </c:extLst>
              </c15:ser>
            </c15:filteredLineSeries>
          </c:ext>
        </c:extLst>
      </c:lineChart>
      <c:catAx>
        <c:axId val="127645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50" b="0" i="0" u="none" strike="noStrike" kern="1200" normalizeH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39631"/>
        <c:crosses val="autoZero"/>
        <c:auto val="1"/>
        <c:lblAlgn val="ctr"/>
        <c:lblOffset val="100"/>
        <c:noMultiLvlLbl val="0"/>
      </c:catAx>
      <c:valAx>
        <c:axId val="12742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45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050191166901264"/>
          <c:y val="0.8809953491399104"/>
          <c:w val="0.50834154171874646"/>
          <c:h val="0.1006374293603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[01_ExcelHomework.xlsx]PT_Category_X_StaffPick!PivotTable11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66CC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rgbClr val="0066CC"/>
                </a:solidFill>
              </a:rPr>
              <a:t>Relationship between Staff Pick Badge and Success Level of Projects</a:t>
            </a:r>
          </a:p>
        </c:rich>
      </c:tx>
      <c:layout>
        <c:manualLayout>
          <c:xMode val="edge"/>
          <c:yMode val="edge"/>
          <c:x val="0.19445279301166873"/>
          <c:y val="8.6200696484950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66CC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6699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0066CC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PT_Category_X_StaffPick!$B$3:$B$4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66CC"/>
            </a:solidFill>
            <a:ln>
              <a:noFill/>
            </a:ln>
            <a:effectLst/>
          </c:spPr>
          <c:invertIfNegative val="0"/>
          <c:cat>
            <c:multiLvlStrRef>
              <c:f>PT_Category_X_StaffPick!$A$5:$A$31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PT_Category_X_StaffPick!$B$5:$B$31</c:f>
              <c:numCache>
                <c:formatCode>0%</c:formatCode>
                <c:ptCount val="17"/>
                <c:pt idx="0">
                  <c:v>0.45</c:v>
                </c:pt>
                <c:pt idx="1">
                  <c:v>1</c:v>
                </c:pt>
                <c:pt idx="2">
                  <c:v>0.10752688172043011</c:v>
                </c:pt>
                <c:pt idx="3">
                  <c:v>1</c:v>
                </c:pt>
                <c:pt idx="4">
                  <c:v>0.35483870967741937</c:v>
                </c:pt>
                <c:pt idx="5">
                  <c:v>1</c:v>
                </c:pt>
                <c:pt idx="6">
                  <c:v>0</c:v>
                </c:pt>
                <c:pt idx="7">
                  <c:v>0.74603174603174605</c:v>
                </c:pt>
                <c:pt idx="8">
                  <c:v>1</c:v>
                </c:pt>
                <c:pt idx="9">
                  <c:v>0.47407407407407409</c:v>
                </c:pt>
                <c:pt idx="10">
                  <c:v>0.45882352941176469</c:v>
                </c:pt>
                <c:pt idx="11">
                  <c:v>0.27906976744186046</c:v>
                </c:pt>
                <c:pt idx="12">
                  <c:v>0.90909090909090906</c:v>
                </c:pt>
                <c:pt idx="13">
                  <c:v>0.22244897959183674</c:v>
                </c:pt>
                <c:pt idx="14">
                  <c:v>0.90909090909090906</c:v>
                </c:pt>
                <c:pt idx="15">
                  <c:v>0.57063492063492061</c:v>
                </c:pt>
                <c:pt idx="16">
                  <c:v>0.90225563909774431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F-4F8D-9E0E-E9AB99356A97}"/>
            </c:ext>
          </c:extLst>
        </c:ser>
        <c:ser>
          <c:idx val="1"/>
          <c:order val="1"/>
          <c:tx>
            <c:strRef>
              <c:f>PT_Category_X_StaffPick!$C$3:$C$4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invertIfNegative val="0"/>
          <c:cat>
            <c:multiLvlStrRef>
              <c:f>PT_Category_X_StaffPick!$A$5:$A$31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PT_Category_X_StaffPick!$C$5:$C$31</c:f>
              <c:numCache>
                <c:formatCode>0%</c:formatCode>
                <c:ptCount val="17"/>
                <c:pt idx="0">
                  <c:v>0.1</c:v>
                </c:pt>
                <c:pt idx="1">
                  <c:v>0</c:v>
                </c:pt>
                <c:pt idx="2">
                  <c:v>0.10752688172043011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3.1746031746031744E-2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0.13953488372093023</c:v>
                </c:pt>
                <c:pt idx="12">
                  <c:v>0</c:v>
                </c:pt>
                <c:pt idx="13">
                  <c:v>0.35510204081632651</c:v>
                </c:pt>
                <c:pt idx="14">
                  <c:v>3.6363636363636362E-2</c:v>
                </c:pt>
                <c:pt idx="15">
                  <c:v>2.9365079365079365E-2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F-4F8D-9E0E-E9AB99356A97}"/>
            </c:ext>
          </c:extLst>
        </c:ser>
        <c:ser>
          <c:idx val="2"/>
          <c:order val="2"/>
          <c:tx>
            <c:strRef>
              <c:f>PT_Category_X_StaffPick!$D$3:$D$4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multiLvlStrRef>
              <c:f>PT_Category_X_StaffPick!$A$5:$A$31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PT_Category_X_StaffPick!$D$5:$D$31</c:f>
              <c:numCache>
                <c:formatCode>0%</c:formatCode>
                <c:ptCount val="17"/>
                <c:pt idx="0">
                  <c:v>0.45</c:v>
                </c:pt>
                <c:pt idx="1">
                  <c:v>0</c:v>
                </c:pt>
                <c:pt idx="2">
                  <c:v>0.75268817204301075</c:v>
                </c:pt>
                <c:pt idx="3">
                  <c:v>0</c:v>
                </c:pt>
                <c:pt idx="4">
                  <c:v>0.64516129032258063</c:v>
                </c:pt>
                <c:pt idx="5">
                  <c:v>0</c:v>
                </c:pt>
                <c:pt idx="6">
                  <c:v>0</c:v>
                </c:pt>
                <c:pt idx="7">
                  <c:v>0.19047619047619047</c:v>
                </c:pt>
                <c:pt idx="8">
                  <c:v>0</c:v>
                </c:pt>
                <c:pt idx="9">
                  <c:v>0.52592592592592591</c:v>
                </c:pt>
                <c:pt idx="10">
                  <c:v>0.54117647058823526</c:v>
                </c:pt>
                <c:pt idx="11">
                  <c:v>0.58139534883720934</c:v>
                </c:pt>
                <c:pt idx="12">
                  <c:v>9.0909090909090912E-2</c:v>
                </c:pt>
                <c:pt idx="13">
                  <c:v>0.42244897959183675</c:v>
                </c:pt>
                <c:pt idx="14">
                  <c:v>5.4545454545454543E-2</c:v>
                </c:pt>
                <c:pt idx="15">
                  <c:v>0.38174603174603172</c:v>
                </c:pt>
                <c:pt idx="16">
                  <c:v>9.0225563909774431E-2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6-4246-970D-893AC4B1E05B}"/>
            </c:ext>
          </c:extLst>
        </c:ser>
        <c:ser>
          <c:idx val="3"/>
          <c:order val="3"/>
          <c:tx>
            <c:strRef>
              <c:f>PT_Category_X_StaffPick!$E$3:$E$4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PT_Category_X_StaffPick!$A$5:$A$31</c:f>
              <c:multiLvlStrCache>
                <c:ptCount val="17"/>
                <c:lvl>
                  <c:pt idx="0">
                    <c:v>FALSE</c:v>
                  </c:pt>
                  <c:pt idx="1">
                    <c:v>TRUE</c:v>
                  </c:pt>
                  <c:pt idx="2">
                    <c:v>FALSE</c:v>
                  </c:pt>
                  <c:pt idx="3">
                    <c:v>TRUE</c:v>
                  </c:pt>
                  <c:pt idx="4">
                    <c:v>FALSE</c:v>
                  </c:pt>
                  <c:pt idx="5">
                    <c:v>TRUE</c:v>
                  </c:pt>
                  <c:pt idx="6">
                    <c:v>FALSE</c:v>
                  </c:pt>
                  <c:pt idx="7">
                    <c:v>FALSE</c:v>
                  </c:pt>
                  <c:pt idx="8">
                    <c:v>TRUE</c:v>
                  </c:pt>
                  <c:pt idx="9">
                    <c:v>FALSE</c:v>
                  </c:pt>
                  <c:pt idx="10">
                    <c:v>TRUE</c:v>
                  </c:pt>
                  <c:pt idx="11">
                    <c:v>FALSE</c:v>
                  </c:pt>
                  <c:pt idx="12">
                    <c:v>TRUE</c:v>
                  </c:pt>
                  <c:pt idx="13">
                    <c:v>FALSE</c:v>
                  </c:pt>
                  <c:pt idx="14">
                    <c:v>TRUE</c:v>
                  </c:pt>
                  <c:pt idx="15">
                    <c:v>FALSE</c:v>
                  </c:pt>
                  <c:pt idx="16">
                    <c:v>TRUE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journalism</c:v>
                  </c:pt>
                  <c:pt idx="7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3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PT_Category_X_StaffPick!$E$5:$E$31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3.2258064516129031E-2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3.1746031746031744E-2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1.8253968253968255E-2</c:v>
                </c:pt>
                <c:pt idx="16">
                  <c:v>7.5187969924812026E-3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6-4246-970D-893AC4B1E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110271"/>
        <c:axId val="991369615"/>
      </c:barChart>
      <c:catAx>
        <c:axId val="181111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softEdge rad="0"/>
          </a:effectLst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369615"/>
        <c:crosses val="autoZero"/>
        <c:auto val="1"/>
        <c:lblAlgn val="ctr"/>
        <c:lblOffset val="100"/>
        <c:noMultiLvlLbl val="0"/>
      </c:catAx>
      <c:valAx>
        <c:axId val="9913696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1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57086237415328"/>
          <c:y val="0.34674822624467633"/>
          <c:w val="0.10742176958895673"/>
          <c:h val="0.39640866873065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[01_ExcelHomework.xlsx]PT_Category_X_State_Percent!PivotTable12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PT_Category_X_State_Percent!$B$3:$B$4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PT_Category_X_State_Percent!$A$5:$A$14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PT_Category_X_State_Percent!$B$5:$B$14</c:f>
              <c:numCache>
                <c:formatCode>0.00%</c:formatCode>
                <c:ptCount val="9"/>
                <c:pt idx="0">
                  <c:v>0.79411764705882348</c:v>
                </c:pt>
                <c:pt idx="1">
                  <c:v>0.61285609934258578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0.17525773195876287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2-4F28-950D-009D4583BB96}"/>
            </c:ext>
          </c:extLst>
        </c:ser>
        <c:ser>
          <c:idx val="1"/>
          <c:order val="1"/>
          <c:tx>
            <c:strRef>
              <c:f>PT_Category_X_State_Percent!$C$3:$C$4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PT_Category_X_State_Percent!$A$5:$A$14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PT_Category_X_State_Percent!$C$5:$C$14</c:f>
              <c:numCache>
                <c:formatCode>0.00%</c:formatCode>
                <c:ptCount val="9"/>
                <c:pt idx="0">
                  <c:v>2.9411764705882353E-2</c:v>
                </c:pt>
                <c:pt idx="1">
                  <c:v>2.7027027027027029E-2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  <c:pt idx="5">
                  <c:v>0.29666666666666669</c:v>
                </c:pt>
                <c:pt idx="6">
                  <c:v>0.12658227848101267</c:v>
                </c:pt>
                <c:pt idx="7">
                  <c:v>0.10309278350515463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62-4F28-950D-009D4583BB96}"/>
            </c:ext>
          </c:extLst>
        </c:ser>
        <c:ser>
          <c:idx val="2"/>
          <c:order val="2"/>
          <c:tx>
            <c:strRef>
              <c:f>PT_Category_X_State_Percent!$D$3:$D$4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PT_Category_X_State_Percent!$A$5:$A$14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PT_Category_X_State_Percent!$D$5:$D$14</c:f>
              <c:numCache>
                <c:formatCode>0.00%</c:formatCode>
                <c:ptCount val="9"/>
                <c:pt idx="0">
                  <c:v>0.17647058823529413</c:v>
                </c:pt>
                <c:pt idx="1">
                  <c:v>0.36011687363038714</c:v>
                </c:pt>
                <c:pt idx="2">
                  <c:v>0.34615384615384615</c:v>
                </c:pt>
                <c:pt idx="3">
                  <c:v>0.53181818181818186</c:v>
                </c:pt>
                <c:pt idx="4">
                  <c:v>0.63636363636363635</c:v>
                </c:pt>
                <c:pt idx="5">
                  <c:v>0.35499999999999998</c:v>
                </c:pt>
                <c:pt idx="6">
                  <c:v>0.53586497890295359</c:v>
                </c:pt>
                <c:pt idx="7">
                  <c:v>0.72164948453608246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62-4F28-950D-009D4583B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70175"/>
        <c:axId val="3544863"/>
      </c:barChart>
      <c:catAx>
        <c:axId val="1197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863"/>
        <c:crosses val="autoZero"/>
        <c:auto val="1"/>
        <c:lblAlgn val="ctr"/>
        <c:lblOffset val="100"/>
        <c:noMultiLvlLbl val="0"/>
      </c:catAx>
      <c:valAx>
        <c:axId val="35448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[01_ExcelHomework.xlsx]PT_Country_X_State_Percent!PivotTable1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PT_Country_X_State_Percent!$B$3:$B$4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0B-460E-BB42-02437934A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0B-460E-BB42-02437934A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0B-460E-BB42-02437934AA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F0B-460E-BB42-02437934AA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F0B-460E-BB42-02437934AA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F0B-460E-BB42-02437934AA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F0B-460E-BB42-02437934AA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F0B-460E-BB42-02437934AA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F0B-460E-BB42-02437934AA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F0B-460E-BB42-02437934AA9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F0B-460E-BB42-02437934AA9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F0B-460E-BB42-02437934AA9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F0B-460E-BB42-02437934AA9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F0B-460E-BB42-02437934AA9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F0B-460E-BB42-02437934AA9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F0B-460E-BB42-02437934AA9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F0B-460E-BB42-02437934AA9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F0B-460E-BB42-02437934AA9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F0B-460E-BB42-02437934AA9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F0B-460E-BB42-02437934AA9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F0B-460E-BB42-02437934AA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PT_Country_X_State_Percent!$A$5:$A$26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PT_Country_X_State_Percent!$B$5:$B$26</c:f>
              <c:numCache>
                <c:formatCode>0.00%</c:formatCode>
                <c:ptCount val="21"/>
                <c:pt idx="0">
                  <c:v>7.2921730675741374E-4</c:v>
                </c:pt>
                <c:pt idx="1">
                  <c:v>4.6183762761302866E-3</c:v>
                </c:pt>
                <c:pt idx="2">
                  <c:v>2.4307243558580456E-4</c:v>
                </c:pt>
                <c:pt idx="3">
                  <c:v>1.5556635877491492E-2</c:v>
                </c:pt>
                <c:pt idx="4">
                  <c:v>2.4307243558580456E-4</c:v>
                </c:pt>
                <c:pt idx="5">
                  <c:v>5.5906660184735051E-3</c:v>
                </c:pt>
                <c:pt idx="6">
                  <c:v>9.7228974234321824E-4</c:v>
                </c:pt>
                <c:pt idx="7">
                  <c:v>2.6737967914438501E-3</c:v>
                </c:pt>
                <c:pt idx="8">
                  <c:v>2.4307243558580457E-3</c:v>
                </c:pt>
                <c:pt idx="9">
                  <c:v>8.8964511424404466E-2</c:v>
                </c:pt>
                <c:pt idx="10">
                  <c:v>0</c:v>
                </c:pt>
                <c:pt idx="11">
                  <c:v>1.9445794846864365E-3</c:v>
                </c:pt>
                <c:pt idx="12">
                  <c:v>1.7015070491006321E-3</c:v>
                </c:pt>
                <c:pt idx="13">
                  <c:v>4.8614487117160912E-4</c:v>
                </c:pt>
                <c:pt idx="14">
                  <c:v>0</c:v>
                </c:pt>
                <c:pt idx="15">
                  <c:v>4.8614487117160912E-4</c:v>
                </c:pt>
                <c:pt idx="16">
                  <c:v>4.8614487117160912E-4</c:v>
                </c:pt>
                <c:pt idx="17">
                  <c:v>7.2921730675741374E-4</c:v>
                </c:pt>
                <c:pt idx="18">
                  <c:v>1.7015070491006321E-3</c:v>
                </c:pt>
                <c:pt idx="19">
                  <c:v>2.4307243558580456E-4</c:v>
                </c:pt>
                <c:pt idx="20">
                  <c:v>0.40131259115216333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0-4B1B-91A1-A34607309025}"/>
            </c:ext>
          </c:extLst>
        </c:ser>
        <c:ser>
          <c:idx val="1"/>
          <c:order val="1"/>
          <c:tx>
            <c:strRef>
              <c:f>PT_Country_X_State_Percent!$C$3:$C$4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FF0B-460E-BB42-02437934A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FF0B-460E-BB42-02437934A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FF0B-460E-BB42-02437934AA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FF0B-460E-BB42-02437934AA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FF0B-460E-BB42-02437934AA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FF0B-460E-BB42-02437934AA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FF0B-460E-BB42-02437934AA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FF0B-460E-BB42-02437934AA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FF0B-460E-BB42-02437934AA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FF0B-460E-BB42-02437934AA9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FF0B-460E-BB42-02437934AA9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FF0B-460E-BB42-02437934AA9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FF0B-460E-BB42-02437934AA9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FF0B-460E-BB42-02437934AA9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FF0B-460E-BB42-02437934AA9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FF0B-460E-BB42-02437934AA9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FF0B-460E-BB42-02437934AA9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FF0B-460E-BB42-02437934AA9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FF0B-460E-BB42-02437934AA9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FF0B-460E-BB42-02437934AA9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FF0B-460E-BB42-02437934AA9F}"/>
              </c:ext>
            </c:extLst>
          </c:dPt>
          <c:cat>
            <c:strRef>
              <c:f>PT_Country_X_State_Percent!$A$5:$A$26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PT_Country_X_State_Percent!$C$5:$C$26</c:f>
              <c:numCache>
                <c:formatCode>0.00%</c:formatCode>
                <c:ptCount val="21"/>
                <c:pt idx="0">
                  <c:v>4.8614487117160912E-4</c:v>
                </c:pt>
                <c:pt idx="1">
                  <c:v>9.9659698590179868E-3</c:v>
                </c:pt>
                <c:pt idx="2">
                  <c:v>2.4307243558580456E-4</c:v>
                </c:pt>
                <c:pt idx="3">
                  <c:v>1.5556635877491492E-2</c:v>
                </c:pt>
                <c:pt idx="4">
                  <c:v>4.8614487117160912E-4</c:v>
                </c:pt>
                <c:pt idx="5">
                  <c:v>6.5629557608167235E-3</c:v>
                </c:pt>
                <c:pt idx="6">
                  <c:v>1.4584346135148275E-3</c:v>
                </c:pt>
                <c:pt idx="7">
                  <c:v>2.1876519202722413E-3</c:v>
                </c:pt>
                <c:pt idx="8">
                  <c:v>2.4307243558580457E-3</c:v>
                </c:pt>
                <c:pt idx="9">
                  <c:v>4.9829849295089934E-2</c:v>
                </c:pt>
                <c:pt idx="10">
                  <c:v>4.8614487117160912E-4</c:v>
                </c:pt>
                <c:pt idx="11">
                  <c:v>9.7228974234321824E-4</c:v>
                </c:pt>
                <c:pt idx="12">
                  <c:v>4.6183762761302866E-3</c:v>
                </c:pt>
                <c:pt idx="13">
                  <c:v>0</c:v>
                </c:pt>
                <c:pt idx="14">
                  <c:v>1.9445794846864365E-3</c:v>
                </c:pt>
                <c:pt idx="15">
                  <c:v>3.4030140982012642E-3</c:v>
                </c:pt>
                <c:pt idx="16">
                  <c:v>1.2153621779290229E-3</c:v>
                </c:pt>
                <c:pt idx="17">
                  <c:v>1.2153621779290229E-3</c:v>
                </c:pt>
                <c:pt idx="18">
                  <c:v>2.1876519202722413E-3</c:v>
                </c:pt>
                <c:pt idx="19">
                  <c:v>0</c:v>
                </c:pt>
                <c:pt idx="20">
                  <c:v>0.26665046183762764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0-4B1B-91A1-A34607309025}"/>
            </c:ext>
          </c:extLst>
        </c:ser>
        <c:ser>
          <c:idx val="2"/>
          <c:order val="2"/>
          <c:tx>
            <c:strRef>
              <c:f>PT_Country_X_State_Percent!$D$3:$D$4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FF0B-460E-BB42-02437934A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FF0B-460E-BB42-02437934A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FF0B-460E-BB42-02437934AA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FF0B-460E-BB42-02437934AA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FF0B-460E-BB42-02437934AA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FF0B-460E-BB42-02437934AA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FF0B-460E-BB42-02437934AA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FF0B-460E-BB42-02437934AA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FF0B-460E-BB42-02437934AA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FF0B-460E-BB42-02437934AA9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FF0B-460E-BB42-02437934AA9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FF0B-460E-BB42-02437934AA9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FF0B-460E-BB42-02437934AA9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FF0B-460E-BB42-02437934AA9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FF0B-460E-BB42-02437934AA9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FF0B-460E-BB42-02437934AA9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FF0B-460E-BB42-02437934AA9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FF0B-460E-BB42-02437934AA9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FF0B-460E-BB42-02437934AA9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FF0B-460E-BB42-02437934AA9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FF0B-460E-BB42-02437934AA9F}"/>
              </c:ext>
            </c:extLst>
          </c:dPt>
          <c:cat>
            <c:strRef>
              <c:f>PT_Country_X_State_Percent!$A$5:$A$26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PT_Country_X_State_Percent!$D$5:$D$26</c:f>
              <c:numCache>
                <c:formatCode>0.00%</c:formatCode>
                <c:ptCount val="21"/>
                <c:pt idx="0">
                  <c:v>0</c:v>
                </c:pt>
                <c:pt idx="1">
                  <c:v>3.4030140982012642E-3</c:v>
                </c:pt>
                <c:pt idx="2">
                  <c:v>0</c:v>
                </c:pt>
                <c:pt idx="3">
                  <c:v>4.1322314049586778E-3</c:v>
                </c:pt>
                <c:pt idx="4">
                  <c:v>7.2921730675741374E-4</c:v>
                </c:pt>
                <c:pt idx="5">
                  <c:v>7.2921730675741374E-4</c:v>
                </c:pt>
                <c:pt idx="6">
                  <c:v>9.7228974234321824E-4</c:v>
                </c:pt>
                <c:pt idx="7">
                  <c:v>2.4307243558580456E-4</c:v>
                </c:pt>
                <c:pt idx="8">
                  <c:v>1.2153621779290229E-3</c:v>
                </c:pt>
                <c:pt idx="9">
                  <c:v>6.0768108896451139E-3</c:v>
                </c:pt>
                <c:pt idx="10">
                  <c:v>2.4307243558580456E-4</c:v>
                </c:pt>
                <c:pt idx="11">
                  <c:v>4.8614487117160912E-4</c:v>
                </c:pt>
                <c:pt idx="12">
                  <c:v>7.2921730675741374E-4</c:v>
                </c:pt>
                <c:pt idx="13">
                  <c:v>0</c:v>
                </c:pt>
                <c:pt idx="14">
                  <c:v>2.4307243558580456E-4</c:v>
                </c:pt>
                <c:pt idx="15">
                  <c:v>9.7228974234321824E-4</c:v>
                </c:pt>
                <c:pt idx="16">
                  <c:v>0</c:v>
                </c:pt>
                <c:pt idx="17">
                  <c:v>9.7228974234321824E-4</c:v>
                </c:pt>
                <c:pt idx="18">
                  <c:v>1.2153621779290229E-3</c:v>
                </c:pt>
                <c:pt idx="19">
                  <c:v>0</c:v>
                </c:pt>
                <c:pt idx="20">
                  <c:v>6.2469615945551775E-2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20-4B1B-91A1-A34607309025}"/>
            </c:ext>
          </c:extLst>
        </c:ser>
        <c:ser>
          <c:idx val="3"/>
          <c:order val="3"/>
          <c:tx>
            <c:strRef>
              <c:f>PT_Country_X_State_Percent!$E$3:$E$4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FF0B-460E-BB42-02437934A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FF0B-460E-BB42-02437934A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FF0B-460E-BB42-02437934AA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FF0B-460E-BB42-02437934AA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FF0B-460E-BB42-02437934AA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FF0B-460E-BB42-02437934AA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FF0B-460E-BB42-02437934AA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FF0B-460E-BB42-02437934AA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FF0B-460E-BB42-02437934AA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FF0B-460E-BB42-02437934AA9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FF0B-460E-BB42-02437934AA9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FF0B-460E-BB42-02437934AA9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FF0B-460E-BB42-02437934AA9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FF0B-460E-BB42-02437934AA9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FF0B-460E-BB42-02437934AA9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FF0B-460E-BB42-02437934AA9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FF0B-460E-BB42-02437934AA9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FF0B-460E-BB42-02437934AA9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FF0B-460E-BB42-02437934AA9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FF0B-460E-BB42-02437934AA9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FF0B-460E-BB42-02437934AA9F}"/>
              </c:ext>
            </c:extLst>
          </c:dPt>
          <c:cat>
            <c:strRef>
              <c:f>PT_Country_X_State_Percent!$A$5:$A$26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PT_Country_X_State_Percent!$E$5:$E$26</c:f>
              <c:numCache>
                <c:formatCode>0.00%</c:formatCode>
                <c:ptCount val="21"/>
                <c:pt idx="0">
                  <c:v>2.4307243558580456E-4</c:v>
                </c:pt>
                <c:pt idx="1">
                  <c:v>0</c:v>
                </c:pt>
                <c:pt idx="2">
                  <c:v>0</c:v>
                </c:pt>
                <c:pt idx="3">
                  <c:v>2.4307243558580456E-4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4.8614487117160912E-4</c:v>
                </c:pt>
                <c:pt idx="9">
                  <c:v>1.9445794846864365E-3</c:v>
                </c:pt>
                <c:pt idx="10">
                  <c:v>0</c:v>
                </c:pt>
                <c:pt idx="11">
                  <c:v>2.4307243558580456E-4</c:v>
                </c:pt>
                <c:pt idx="12">
                  <c:v>0</c:v>
                </c:pt>
                <c:pt idx="13">
                  <c:v>0</c:v>
                </c:pt>
                <c:pt idx="14">
                  <c:v>7.2921730675741374E-4</c:v>
                </c:pt>
                <c:pt idx="15">
                  <c:v>2.4307243558580456E-4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8.0213903743315516E-3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20-4B1B-91A1-A34607309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2192464289040127E-2"/>
          <c:y val="0.10291958538295294"/>
          <c:w val="0.21423901536456222"/>
          <c:h val="0.788538816753865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38878</xdr:colOff>
      <xdr:row>0</xdr:row>
      <xdr:rowOff>9719</xdr:rowOff>
    </xdr:from>
    <xdr:to>
      <xdr:col>15</xdr:col>
      <xdr:colOff>447093</xdr:colOff>
      <xdr:row>20</xdr:row>
      <xdr:rowOff>29158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1BE3B7-2716-466C-ADA5-D23B1B5FD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34016</xdr:colOff>
      <xdr:row>0</xdr:row>
      <xdr:rowOff>11340</xdr:rowOff>
    </xdr:from>
    <xdr:to>
      <xdr:col>20</xdr:col>
      <xdr:colOff>317499</xdr:colOff>
      <xdr:row>27</xdr:row>
      <xdr:rowOff>90715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60CA6-2292-44CD-B8D9-01F23BCDE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85725</xdr:rowOff>
    </xdr:from>
    <xdr:to>
      <xdr:col>13</xdr:col>
      <xdr:colOff>247650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F49FC-C9B3-4F06-9565-889CA74E9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12370</xdr:colOff>
      <xdr:row>13</xdr:row>
      <xdr:rowOff>32412</xdr:rowOff>
    </xdr:from>
    <xdr:to>
      <xdr:col>8</xdr:col>
      <xdr:colOff>10467</xdr:colOff>
      <xdr:row>28</xdr:row>
      <xdr:rowOff>56696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8B4E2-C2F6-475A-8CFF-EF2739FA8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149890</xdr:colOff>
      <xdr:row>2</xdr:row>
      <xdr:rowOff>88080</xdr:rowOff>
    </xdr:from>
    <xdr:to>
      <xdr:col>20</xdr:col>
      <xdr:colOff>485896</xdr:colOff>
      <xdr:row>27</xdr:row>
      <xdr:rowOff>177903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AECDB-33EC-4058-9384-AC5F732EF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80961</xdr:colOff>
      <xdr:row>0</xdr:row>
      <xdr:rowOff>57150</xdr:rowOff>
    </xdr:from>
    <xdr:to>
      <xdr:col>12</xdr:col>
      <xdr:colOff>552449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91C39-427E-447C-BFB4-2696361F8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2</xdr:row>
      <xdr:rowOff>76200</xdr:rowOff>
    </xdr:from>
    <xdr:to>
      <xdr:col>11</xdr:col>
      <xdr:colOff>504824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A798A-E4F1-4A20-92C0-E8366805B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Cuellas" refreshedDate="43602.293727893521" createdVersion="6" refreshedVersion="6" minRefreshableVersion="3" recordCount="4114" xr:uid="{E771463C-EE7C-478C-9325-C5D3BF934391}">
  <cacheSource type="worksheet">
    <worksheetSource ref="A1:R4115" sheet="Data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containsInteger="1" minValue="0" maxValue="40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 Cuellas" refreshedDate="43603.327339236108" createdVersion="6" refreshedVersion="6" minRefreshableVersion="3" recordCount="4114" xr:uid="{28E9C0C1-00D1-4441-BC37-93EDC24E2AF4}">
  <cacheSource type="worksheet">
    <worksheetSource ref="A1:T4115" sheet="DataSourc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3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4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8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3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8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67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3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9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6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2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88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8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4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4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3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6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3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36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7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3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15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83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8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92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92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6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2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0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17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2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17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3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0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2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7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00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56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9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56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4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7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0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2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5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7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57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53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58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1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67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7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44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0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3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3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5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3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50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64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6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2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8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916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83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923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00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66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88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6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258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29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50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667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667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94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000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9000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500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50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33750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233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498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8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71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5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5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667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5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6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6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9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85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04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75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40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0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0000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2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667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33333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84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1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16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3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1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23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47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64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17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9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263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65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6667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5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5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75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5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0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5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97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6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2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8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69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4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7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4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4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80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1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7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6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86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28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60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45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3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38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46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2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35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5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3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7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5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3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9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9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2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4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52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6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4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9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7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5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77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8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9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9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9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2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3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9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68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3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18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0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8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5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1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6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6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17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4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7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3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6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3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35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35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12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0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87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0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9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2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7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3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81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3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90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8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0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68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0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4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42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9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7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1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1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6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685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0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58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3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4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4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8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7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0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50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33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538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0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2500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25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92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0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37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5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25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1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0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656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3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62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0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14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3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47438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20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325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96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204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9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42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500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6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200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513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24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6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14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77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27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8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429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27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30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5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4999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667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95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69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62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00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72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490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857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0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200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6667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00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400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3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50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85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500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7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47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89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6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6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3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17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58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13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5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34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8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45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100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5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4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3000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000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1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25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267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16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17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8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750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4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33333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750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750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8500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25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9876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79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500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785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40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250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4286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50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5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5000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75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7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250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250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000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5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250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66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15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625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3000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78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9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66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333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6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6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5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666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5556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5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333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64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4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0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1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96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6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2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52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277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11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97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41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833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5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6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60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714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00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3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333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500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231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416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52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70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0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58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250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667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37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0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6667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56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9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58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00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0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3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14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857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344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46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48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095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405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2143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375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2000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4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08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750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6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21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500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536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29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38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2500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0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50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6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6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6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4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8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3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3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5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4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0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46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4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38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3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5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48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48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385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2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4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833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429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59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66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7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5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88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5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00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23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00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5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50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7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2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7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14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7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9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2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5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6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76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0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9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3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6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0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7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6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8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3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4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53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43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0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7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4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5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0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0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33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5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53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9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5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30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9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6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2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25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250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0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8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0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3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5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5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293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400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0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400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0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4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7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50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7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7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75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0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0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48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7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5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8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75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8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5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7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14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11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2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9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50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0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25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6667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8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20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1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75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25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72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50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9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75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90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50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0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20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18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8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28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31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00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7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7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3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64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61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6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5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52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625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300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50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85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0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413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300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0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322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941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71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4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92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9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864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6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8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79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1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40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247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00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72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357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00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444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50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6667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4167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833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2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40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65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323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222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582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3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304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87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22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31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250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71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500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57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818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111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8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625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62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375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4911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25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45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33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6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24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935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9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881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000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7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50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63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704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2857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5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6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7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2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8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3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6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4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2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5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4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5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25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375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5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73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60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01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5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750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0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500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87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80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333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5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2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444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2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700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333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5000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33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9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06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30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2999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86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66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319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41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4286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13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666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33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00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162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4500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119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333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4545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2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00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000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5000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5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150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1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000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6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285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52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00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6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769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3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9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64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87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8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56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0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00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500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17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067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8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66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312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33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50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5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3000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0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875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375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00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333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25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2500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78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22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20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588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6667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5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8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5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3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2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5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8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2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7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8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59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4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5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4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9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28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28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1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33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0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9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8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5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0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9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04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3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00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25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0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75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50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67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12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3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100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4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91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31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1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65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2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59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25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48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8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6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3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9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53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3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6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5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7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54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3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6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55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7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6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7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3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5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8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2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69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85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49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09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1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63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2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83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250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460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6364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52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29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44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3333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6600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87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41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56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50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909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171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500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555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7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5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4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56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446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35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00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351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543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5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43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33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26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4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2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3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1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3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292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2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5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5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0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0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9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3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3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2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6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5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6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56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5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4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47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4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3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2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63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4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0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90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47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4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5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6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0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3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4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25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3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3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250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5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25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333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00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6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2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5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500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36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5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45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000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75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143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667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7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5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3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4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9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34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79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83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35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23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666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5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5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200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55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00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8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59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3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5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3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8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4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6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37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42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4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64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2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8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6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9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77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4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3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36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53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9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91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70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8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0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6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12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5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5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62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000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300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508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65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3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1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30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833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00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667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86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50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00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7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66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3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2000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67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3000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5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4286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08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55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7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0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9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3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8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0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4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8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5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5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4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65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5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35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6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7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53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2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7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3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4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2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7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5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4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6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3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78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4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63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0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3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5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78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29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38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6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4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6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38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5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4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2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7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43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36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5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500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256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571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27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78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333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7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52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5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27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5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52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0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8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5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3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50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00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3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4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5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66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8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75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33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0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333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50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40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7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0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300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5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7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7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76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4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6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357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3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2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4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33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8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2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8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33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818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26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6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289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262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25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8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33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9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29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461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1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5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6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41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20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75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8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0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46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7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43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667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0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59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94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9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8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50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25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9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8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2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2077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28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8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167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8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325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4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5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6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5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9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0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6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6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9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7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66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25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0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5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7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3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5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39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125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35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55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25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471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6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53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0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8000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333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50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8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75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9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3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9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6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0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3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3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8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4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96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333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7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2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505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750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625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92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98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1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84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33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2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33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57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778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95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0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9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29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5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5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38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6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65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1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32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5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63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4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4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24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3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6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6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2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45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6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4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5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4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12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3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93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7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49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66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9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1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9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63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8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61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2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46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6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06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4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9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6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60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333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8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4429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3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9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4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57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65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73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3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2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4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2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5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2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5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08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83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3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10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5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86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8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5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9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47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5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5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2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330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1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7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3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46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1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2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67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9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56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9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8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8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43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493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82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45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6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1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5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2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9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8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72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0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1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2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417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6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39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72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0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0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73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49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9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4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2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0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0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3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2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5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00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666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2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22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1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5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67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50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6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01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3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00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27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2000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9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8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3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45455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875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47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6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09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50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750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75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3156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00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675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316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96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80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62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78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57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9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53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2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7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4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7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0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6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48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38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8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8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1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3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6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36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8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6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33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56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4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6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4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3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5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43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7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88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5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5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5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4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5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8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9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8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2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8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0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4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5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5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0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7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38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2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45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3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4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2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3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8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6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5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87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3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39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3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5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6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67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6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2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50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0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0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28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6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00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2000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00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400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270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5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400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250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5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2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357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2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91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5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75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500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2336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5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333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9286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5000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6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60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250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311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200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5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03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667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7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41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83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0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15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000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46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6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778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350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50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000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6250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585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5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6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64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4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4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45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4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7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54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4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4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6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9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87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6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2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4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5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3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6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9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2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3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8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8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9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2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58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3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4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0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6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4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2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6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7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571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2200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25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393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500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300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17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4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3750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4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6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4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7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6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5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4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56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97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9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3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54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6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4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5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6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333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2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25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350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5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6667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425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55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3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3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833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75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75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3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78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296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2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14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0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66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3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5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5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9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0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5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3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3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68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5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9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5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32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0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2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5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5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70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25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7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3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66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92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8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35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83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200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667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200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6471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909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729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6667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349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98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0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450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490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400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5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5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68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76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4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83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3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4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98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21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606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205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6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233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72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40000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33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00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400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500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75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357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678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3250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5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667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00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57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44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400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50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74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8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889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714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063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3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9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4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6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2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53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77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7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45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3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68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3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48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3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26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4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1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2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2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3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6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33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6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0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727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63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5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2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2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00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4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25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33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03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3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0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25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25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313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3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0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06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30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250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583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50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5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5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2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5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3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3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3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3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2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43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2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54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1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4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3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9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8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8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8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9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4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7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4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59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5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26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77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38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37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5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9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1667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61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83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71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2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0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53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00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444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8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23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8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5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5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400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55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769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667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6667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0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75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20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1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8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12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8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3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14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66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0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32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5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5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00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62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78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7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5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5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3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20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57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92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8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2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55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33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6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5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0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9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3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2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6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8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2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6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9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27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6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99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92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55556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5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86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50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3333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0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395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00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5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2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38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78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70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18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5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7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0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9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2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5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06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90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3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6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7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0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8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8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5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6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3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41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67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6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44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2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5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95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0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7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93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45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66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3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44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7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1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4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7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6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6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7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6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36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50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33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3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36667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3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4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3333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8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2500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3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625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03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0000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3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75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20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100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000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939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28571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0000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666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677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7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6667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1667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55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500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55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476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49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2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2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80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40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9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0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8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0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8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89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5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37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2500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32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22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95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0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7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25000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3000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0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35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20000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471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8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5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42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8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1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3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833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50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6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917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3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16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94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4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3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2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5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7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2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2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7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7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6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8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5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3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8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55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4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8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6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5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0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8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9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68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7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2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6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22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2895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93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5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08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9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000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50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00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94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66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5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50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7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3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4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5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5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0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39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4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89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3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8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2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5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5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55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78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4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7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7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4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4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57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4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3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3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68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1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43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7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4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4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29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9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90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9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3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4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0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8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3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5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32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3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4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68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0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8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0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6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1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5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6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4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4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58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3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0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2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0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00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3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2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7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84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74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4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0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2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30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8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83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9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7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71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69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1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2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74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5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7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29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3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8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5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3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5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2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7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7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7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58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4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49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6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8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2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4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0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3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67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0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8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7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68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33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0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6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79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88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3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8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48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35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3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79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67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8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5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4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4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7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88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3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3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4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4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8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4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5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58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4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8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7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4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5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5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57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3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37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8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2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39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7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4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29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6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3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39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9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6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5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4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7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0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5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1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70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2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3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3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63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5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9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4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4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8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8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5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39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9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3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9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2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3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0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5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3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77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60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2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0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2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7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48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3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8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6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39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2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37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9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8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2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47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8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3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9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3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49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88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3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5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5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5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3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7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77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8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9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29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6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1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5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2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65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333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5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5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25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4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39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6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9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83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2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4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2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5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7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50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0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67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5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45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3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3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0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8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7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4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4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4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5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5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6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37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28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43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35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1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43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8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7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0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33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5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3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45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00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458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21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1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7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25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50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43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2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50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9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93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5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8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5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5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6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4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6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2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5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85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3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8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4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5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7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8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88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62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9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3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6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400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50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37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556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30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75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67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5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82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4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38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66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4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9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3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3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6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57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1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9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6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9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33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875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16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302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071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5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5000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55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25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6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667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7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40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87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50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85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78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44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43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88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87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9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36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0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5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5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0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97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50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14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9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25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8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500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200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22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9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3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5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66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833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5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67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7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00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5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429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1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8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65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50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7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8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2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50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31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4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6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1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8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25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0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75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50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67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6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5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375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7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5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471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50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33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25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3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3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500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5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00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357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28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7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42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05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85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5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1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000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5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04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0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8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31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3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25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64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6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00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00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7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7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20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75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9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2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42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8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41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864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40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3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35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6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40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50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333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5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467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25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20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3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23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67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58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93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429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0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6667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05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33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00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5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294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9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9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5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75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31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54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50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3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8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58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66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62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3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0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1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62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5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00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7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45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7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50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52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50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0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5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37"/>
    <n v="63.92"/>
    <x v="0"/>
    <s v="television"/>
    <x v="0"/>
    <d v="2015-07-22T22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43"/>
    <n v="185.48"/>
    <x v="0"/>
    <s v="television"/>
    <x v="1"/>
    <d v="2017-03-02T09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05"/>
    <n v="15"/>
    <x v="0"/>
    <s v="television"/>
    <x v="2"/>
    <d v="2016-02-15T11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04"/>
    <n v="69.27"/>
    <x v="0"/>
    <s v="television"/>
    <x v="3"/>
    <d v="2014-08-07T07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23"/>
    <n v="190.55"/>
    <x v="0"/>
    <s v="television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10.00000000000001"/>
    <n v="93.4"/>
    <x v="0"/>
    <s v="television"/>
    <x v="5"/>
    <d v="2016-07-29T00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06"/>
    <n v="146.88"/>
    <x v="0"/>
    <s v="television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01"/>
    <n v="159.82"/>
    <x v="0"/>
    <s v="television"/>
    <x v="7"/>
    <d v="2016-07-04T20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00"/>
    <n v="291.79000000000002"/>
    <x v="0"/>
    <s v="television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26"/>
    <n v="31.5"/>
    <x v="0"/>
    <s v="television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01"/>
    <n v="158.68"/>
    <x v="0"/>
    <s v="television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21"/>
    <n v="80.33"/>
    <x v="0"/>
    <s v="television"/>
    <x v="11"/>
    <d v="2016-08-21T22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65"/>
    <n v="59.96"/>
    <x v="0"/>
    <s v="television"/>
    <x v="12"/>
    <d v="2014-07-15T22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60"/>
    <n v="109.78"/>
    <x v="0"/>
    <s v="television"/>
    <x v="13"/>
    <d v="2016-06-23T15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01"/>
    <n v="147.71"/>
    <x v="0"/>
    <s v="television"/>
    <x v="14"/>
    <d v="2014-07-13T08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07"/>
    <n v="21.76"/>
    <x v="0"/>
    <s v="television"/>
    <x v="15"/>
    <d v="2015-09-27T15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00"/>
    <n v="171.84"/>
    <x v="0"/>
    <s v="television"/>
    <x v="16"/>
    <d v="2014-06-16T00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01"/>
    <n v="41.94"/>
    <x v="0"/>
    <s v="television"/>
    <x v="17"/>
    <d v="2014-11-04T13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06"/>
    <n v="93.26"/>
    <x v="0"/>
    <s v="television"/>
    <x v="18"/>
    <d v="2014-09-17T08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45"/>
    <n v="56.14"/>
    <x v="0"/>
    <s v="television"/>
    <x v="19"/>
    <d v="2015-07-20T14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00"/>
    <n v="80.16"/>
    <x v="0"/>
    <s v="television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09.00000000000001"/>
    <n v="199.9"/>
    <x v="0"/>
    <s v="television"/>
    <x v="21"/>
    <d v="2014-09-26T10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17"/>
    <n v="51.25"/>
    <x v="0"/>
    <s v="television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19"/>
    <n v="103.04"/>
    <x v="0"/>
    <s v="television"/>
    <x v="23"/>
    <d v="2015-04-30T10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09.00000000000001"/>
    <n v="66.349999999999994"/>
    <x v="0"/>
    <s v="television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33"/>
    <n v="57.14"/>
    <x v="0"/>
    <s v="television"/>
    <x v="25"/>
    <d v="2016-01-08T19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55"/>
    <n v="102.11"/>
    <x v="0"/>
    <s v="television"/>
    <x v="26"/>
    <d v="2014-08-17T07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12.00000000000001"/>
    <n v="148.97"/>
    <x v="0"/>
    <s v="television"/>
    <x v="27"/>
    <d v="2014-11-15T23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00"/>
    <n v="169.61"/>
    <x v="0"/>
    <s v="television"/>
    <x v="28"/>
    <d v="2015-12-16T18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23"/>
    <n v="31.62"/>
    <x v="0"/>
    <s v="television"/>
    <x v="29"/>
    <d v="2014-07-22T11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01"/>
    <n v="76.45"/>
    <x v="0"/>
    <s v="television"/>
    <x v="30"/>
    <d v="2014-08-21T02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00"/>
    <n v="13"/>
    <x v="0"/>
    <s v="television"/>
    <x v="31"/>
    <d v="2016-01-25T14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00"/>
    <n v="320.45"/>
    <x v="0"/>
    <s v="television"/>
    <x v="32"/>
    <d v="2016-05-12T22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02"/>
    <n v="83.75"/>
    <x v="0"/>
    <s v="television"/>
    <x v="33"/>
    <d v="2015-11-08T11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30"/>
    <n v="49.88"/>
    <x v="0"/>
    <s v="television"/>
    <x v="34"/>
    <d v="2014-08-05T02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67"/>
    <n v="59.46"/>
    <x v="0"/>
    <s v="television"/>
    <x v="35"/>
    <d v="2015-04-27T19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42"/>
    <n v="193.84"/>
    <x v="0"/>
    <s v="television"/>
    <x v="36"/>
    <d v="2015-04-04T01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83"/>
    <n v="159.51"/>
    <x v="0"/>
    <s v="television"/>
    <x v="37"/>
    <d v="2015-02-27T11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10.00000000000001"/>
    <n v="41.68"/>
    <x v="0"/>
    <s v="television"/>
    <x v="38"/>
    <d v="2013-05-10T20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31"/>
    <n v="150.9"/>
    <x v="0"/>
    <s v="television"/>
    <x v="39"/>
    <d v="2014-05-25T17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01"/>
    <n v="126.69"/>
    <x v="0"/>
    <s v="television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00"/>
    <n v="105.26"/>
    <x v="0"/>
    <s v="television"/>
    <x v="41"/>
    <d v="2014-10-05T08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42"/>
    <n v="117.51"/>
    <x v="0"/>
    <s v="television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09"/>
    <n v="117.36"/>
    <x v="0"/>
    <s v="television"/>
    <x v="43"/>
    <d v="2014-07-12T19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00"/>
    <n v="133.33000000000001"/>
    <x v="0"/>
    <s v="television"/>
    <x v="44"/>
    <d v="2014-10-06T21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20"/>
    <n v="98.36"/>
    <x v="0"/>
    <s v="television"/>
    <x v="45"/>
    <d v="2016-04-27T09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04"/>
    <n v="194.44"/>
    <x v="0"/>
    <s v="television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08"/>
    <n v="76.87"/>
    <x v="0"/>
    <s v="television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08"/>
    <n v="56.82"/>
    <x v="0"/>
    <s v="television"/>
    <x v="48"/>
    <d v="2015-03-01T07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00"/>
    <n v="137.93"/>
    <x v="0"/>
    <s v="television"/>
    <x v="49"/>
    <d v="2015-10-23T23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00"/>
    <n v="27.27"/>
    <x v="0"/>
    <s v="television"/>
    <x v="50"/>
    <d v="2015-01-30T12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28"/>
    <n v="118.34"/>
    <x v="0"/>
    <s v="television"/>
    <x v="51"/>
    <d v="2015-08-10T17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15.99999999999999"/>
    <n v="223.48"/>
    <x v="0"/>
    <s v="television"/>
    <x v="52"/>
    <d v="2014-07-17T11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10.00000000000001"/>
    <n v="28.11"/>
    <x v="0"/>
    <s v="television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01"/>
    <n v="194.23"/>
    <x v="0"/>
    <s v="television"/>
    <x v="54"/>
    <d v="2015-12-25T12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29"/>
    <n v="128.94999999999999"/>
    <x v="0"/>
    <s v="television"/>
    <x v="55"/>
    <d v="2016-05-27T18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07"/>
    <n v="49.32"/>
    <x v="0"/>
    <s v="television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02"/>
    <n v="221.52"/>
    <x v="0"/>
    <s v="television"/>
    <x v="57"/>
    <d v="2015-04-25T14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03"/>
    <n v="137.21"/>
    <x v="0"/>
    <s v="television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00"/>
    <n v="606.82000000000005"/>
    <x v="0"/>
    <s v="television"/>
    <x v="59"/>
    <d v="2015-09-14T16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03"/>
    <n v="43.04"/>
    <x v="0"/>
    <s v="shorts"/>
    <x v="60"/>
    <d v="2014-03-22T19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48"/>
    <n v="322.39"/>
    <x v="0"/>
    <s v="shorts"/>
    <x v="61"/>
    <d v="2013-06-06T14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55"/>
    <n v="96.71"/>
    <x v="0"/>
    <s v="shorts"/>
    <x v="62"/>
    <d v="2013-03-03T14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13.99999999999999"/>
    <n v="35.47"/>
    <x v="0"/>
    <s v="shorts"/>
    <x v="63"/>
    <d v="2013-12-27T23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73"/>
    <n v="86.67"/>
    <x v="0"/>
    <s v="shorts"/>
    <x v="64"/>
    <d v="2013-07-07T19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08"/>
    <n v="132.05000000000001"/>
    <x v="0"/>
    <s v="shorts"/>
    <x v="65"/>
    <d v="2014-08-11T00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19"/>
    <n v="91.23"/>
    <x v="0"/>
    <s v="shorts"/>
    <x v="66"/>
    <d v="2016-07-18T15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15.99999999999999"/>
    <n v="116.25"/>
    <x v="0"/>
    <s v="shorts"/>
    <x v="67"/>
    <d v="2012-07-15T09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27"/>
    <n v="21.19"/>
    <x v="0"/>
    <s v="shorts"/>
    <x v="68"/>
    <d v="2014-02-23T08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11.00000000000001"/>
    <n v="62.33"/>
    <x v="0"/>
    <s v="shorts"/>
    <x v="69"/>
    <d v="2011-10-02T01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27"/>
    <n v="37.409999999999997"/>
    <x v="0"/>
    <s v="shorts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24"/>
    <n v="69.72"/>
    <x v="0"/>
    <s v="shorts"/>
    <x v="71"/>
    <d v="2012-05-28T01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08"/>
    <n v="58.17"/>
    <x v="0"/>
    <s v="shorts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00"/>
    <n v="50"/>
    <x v="0"/>
    <s v="shorts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12.99999999999999"/>
    <n v="19.47"/>
    <x v="0"/>
    <s v="shorts"/>
    <x v="74"/>
    <d v="2016-01-21T06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14.99999999999999"/>
    <n v="85.96"/>
    <x v="0"/>
    <s v="shorts"/>
    <x v="75"/>
    <d v="2013-04-23T00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53"/>
    <n v="30.67"/>
    <x v="0"/>
    <s v="shorts"/>
    <x v="76"/>
    <d v="2011-12-27T12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93"/>
    <n v="60.38"/>
    <x v="0"/>
    <s v="shorts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02"/>
    <n v="38.6"/>
    <x v="0"/>
    <s v="shorts"/>
    <x v="78"/>
    <d v="2016-09-01T12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27"/>
    <n v="40.270000000000003"/>
    <x v="0"/>
    <s v="shorts"/>
    <x v="79"/>
    <d v="2014-04-25T13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07"/>
    <n v="273.83"/>
    <x v="0"/>
    <s v="shorts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98"/>
    <n v="53.04"/>
    <x v="0"/>
    <s v="shorts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00"/>
    <n v="40.01"/>
    <x v="0"/>
    <s v="shorts"/>
    <x v="82"/>
    <d v="2011-10-09T14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03"/>
    <n v="15.77"/>
    <x v="0"/>
    <s v="shorts"/>
    <x v="83"/>
    <d v="2015-02-22T06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00"/>
    <n v="71.430000000000007"/>
    <x v="0"/>
    <s v="shorts"/>
    <x v="84"/>
    <d v="2011-05-15T13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26"/>
    <n v="71.709999999999994"/>
    <x v="0"/>
    <s v="shorts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06"/>
    <n v="375.76"/>
    <x v="0"/>
    <s v="shorts"/>
    <x v="86"/>
    <d v="2015-12-27T09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05"/>
    <n v="104.6"/>
    <x v="0"/>
    <s v="shorts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03"/>
    <n v="60"/>
    <x v="0"/>
    <s v="shorts"/>
    <x v="88"/>
    <d v="2014-06-22T10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14.99999999999999"/>
    <n v="123.29"/>
    <x v="0"/>
    <s v="shorts"/>
    <x v="89"/>
    <d v="2013-06-02T13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00"/>
    <n v="31.38"/>
    <x v="0"/>
    <s v="shorts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20"/>
    <n v="78.260000000000005"/>
    <x v="0"/>
    <s v="shorts"/>
    <x v="91"/>
    <d v="2011-05-17T04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05"/>
    <n v="122.33"/>
    <x v="0"/>
    <s v="shorts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11.00000000000001"/>
    <n v="73.73"/>
    <x v="0"/>
    <s v="shorts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04"/>
    <n v="21.67"/>
    <x v="0"/>
    <s v="shorts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31"/>
    <n v="21.9"/>
    <x v="0"/>
    <s v="shorts"/>
    <x v="95"/>
    <d v="2012-02-25T19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14.99999999999999"/>
    <n v="50.59"/>
    <x v="0"/>
    <s v="shorts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06"/>
    <n v="53.13"/>
    <x v="0"/>
    <s v="shorts"/>
    <x v="97"/>
    <d v="2011-07-11T22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06"/>
    <n v="56.67"/>
    <x v="0"/>
    <s v="shorts"/>
    <x v="98"/>
    <d v="2012-12-07T18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06"/>
    <n v="40.78"/>
    <x v="0"/>
    <s v="shorts"/>
    <x v="99"/>
    <d v="2014-01-22T16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00"/>
    <n v="192.31"/>
    <x v="0"/>
    <s v="shorts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00"/>
    <n v="100"/>
    <x v="0"/>
    <s v="shorts"/>
    <x v="101"/>
    <d v="2013-01-24T13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28"/>
    <n v="117.92"/>
    <x v="0"/>
    <s v="shorts"/>
    <x v="102"/>
    <d v="2010-12-22T22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05"/>
    <n v="27.9"/>
    <x v="0"/>
    <s v="shorts"/>
    <x v="103"/>
    <d v="2014-03-07T14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20"/>
    <n v="60"/>
    <x v="0"/>
    <s v="shorts"/>
    <x v="104"/>
    <d v="2011-04-02T20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07"/>
    <n v="39.380000000000003"/>
    <x v="0"/>
    <s v="shorts"/>
    <x v="105"/>
    <d v="2016-05-13T19:00:00"/>
  </r>
  <r>
    <x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01"/>
    <n v="186.11"/>
    <x v="0"/>
    <s v="shorts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02"/>
    <n v="111.38"/>
    <x v="0"/>
    <s v="shorts"/>
    <x v="107"/>
    <d v="2011-04-24T18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47.00000000000003"/>
    <n v="78.72"/>
    <x v="0"/>
    <s v="shorts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20.00000000000003"/>
    <n v="46.7"/>
    <x v="0"/>
    <s v="shorts"/>
    <x v="109"/>
    <d v="2011-02-25T19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31"/>
    <n v="65.38"/>
    <x v="0"/>
    <s v="shorts"/>
    <x v="110"/>
    <d v="2013-11-14T00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55"/>
    <n v="102.08"/>
    <x v="0"/>
    <s v="shorts"/>
    <x v="111"/>
    <d v="2015-05-31T02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04"/>
    <n v="64.2"/>
    <x v="0"/>
    <s v="shorts"/>
    <x v="112"/>
    <d v="2014-04-12T21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41"/>
    <n v="90.38"/>
    <x v="0"/>
    <s v="shorts"/>
    <x v="113"/>
    <d v="2011-08-06T10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03"/>
    <n v="88.57"/>
    <x v="0"/>
    <s v="shorts"/>
    <x v="114"/>
    <d v="2012-01-13T01:34:48"/>
  </r>
  <r>
    <x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40"/>
    <n v="28.73"/>
    <x v="0"/>
    <s v="shorts"/>
    <x v="115"/>
    <d v="2012-02-04T12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13.99999999999999"/>
    <n v="69.790000000000006"/>
    <x v="0"/>
    <s v="shorts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00"/>
    <n v="167.49"/>
    <x v="0"/>
    <s v="shorts"/>
    <x v="117"/>
    <d v="2010-06-09T14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12.99999999999999"/>
    <n v="144.91"/>
    <x v="0"/>
    <s v="shorts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05"/>
    <n v="91.84"/>
    <x v="0"/>
    <s v="shorts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0"/>
    <n v="10"/>
    <x v="0"/>
    <s v="science fiction"/>
    <x v="120"/>
    <d v="2016-10-02T20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0"/>
    <n v="1"/>
    <x v="0"/>
    <s v="science fiction"/>
    <x v="121"/>
    <d v="2015-04-18T05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n v="0"/>
    <x v="0"/>
    <s v="science fiction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0"/>
    <n v="25.17"/>
    <x v="0"/>
    <s v="science fiction"/>
    <x v="123"/>
    <d v="2014-10-28T17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n v="0"/>
    <x v="0"/>
    <s v="science fiction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14.000000000000002"/>
    <n v="11.67"/>
    <x v="0"/>
    <s v="science fiction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6"/>
    <n v="106.69"/>
    <x v="0"/>
    <s v="science fiction"/>
    <x v="126"/>
    <d v="2015-06-10T21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"/>
    <n v="47.5"/>
    <x v="0"/>
    <s v="science fiction"/>
    <x v="127"/>
    <d v="2015-04-03T08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2"/>
    <n v="311.17"/>
    <x v="0"/>
    <s v="science fiction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n v="0"/>
    <x v="0"/>
    <s v="science fiction"/>
    <x v="129"/>
    <d v="2014-10-30T17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n v="0"/>
    <x v="0"/>
    <s v="science fiction"/>
    <x v="130"/>
    <d v="2014-06-16T15:16:00"/>
  </r>
  <r>
    <x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n v="0"/>
    <x v="0"/>
    <s v="science fiction"/>
    <x v="131"/>
    <d v="2016-07-05T19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10"/>
    <n v="94.51"/>
    <x v="0"/>
    <s v="science fiction"/>
    <x v="132"/>
    <d v="2014-11-07T15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n v="0"/>
    <x v="0"/>
    <s v="science fiction"/>
    <x v="133"/>
    <d v="2016-05-31T12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n v="0"/>
    <x v="0"/>
    <s v="science fiction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13"/>
    <n v="80.599999999999994"/>
    <x v="0"/>
    <s v="science fiction"/>
    <x v="135"/>
    <d v="2014-07-01T14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n v="0"/>
    <x v="0"/>
    <s v="science fiction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n v="0"/>
    <x v="0"/>
    <s v="science fiction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"/>
    <n v="81.239999999999995"/>
    <x v="0"/>
    <s v="science fiction"/>
    <x v="138"/>
    <d v="2015-07-31T23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00"/>
    <n v="500"/>
    <x v="0"/>
    <s v="science fiction"/>
    <x v="139"/>
    <d v="2015-07-12T17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n v="0"/>
    <x v="0"/>
    <s v="science fiction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11"/>
    <n v="46.18"/>
    <x v="0"/>
    <s v="science fiction"/>
    <x v="141"/>
    <d v="2015-05-30T22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0"/>
    <n v="10"/>
    <x v="0"/>
    <s v="science fiction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n v="0"/>
    <x v="0"/>
    <s v="science fiction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28.000000000000004"/>
    <n v="55.95"/>
    <x v="0"/>
    <s v="science fiction"/>
    <x v="144"/>
    <d v="2015-04-13T12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8"/>
    <n v="37.56"/>
    <x v="0"/>
    <s v="science fiction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1"/>
    <n v="38.33"/>
    <x v="0"/>
    <s v="science fiction"/>
    <x v="146"/>
    <d v="2017-01-17T19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n v="0"/>
    <x v="0"/>
    <s v="science fiction"/>
    <x v="147"/>
    <d v="2015-01-08T13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0"/>
    <n v="20"/>
    <x v="0"/>
    <s v="science fiction"/>
    <x v="148"/>
    <d v="2016-02-27T01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1"/>
    <n v="15.33"/>
    <x v="0"/>
    <s v="science fiction"/>
    <x v="149"/>
    <d v="2014-12-25T03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23"/>
    <n v="449.43"/>
    <x v="0"/>
    <s v="science fiction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0"/>
    <n v="28"/>
    <x v="0"/>
    <s v="science fiction"/>
    <x v="151"/>
    <d v="2015-06-18T08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0"/>
    <n v="15"/>
    <x v="0"/>
    <s v="science fiction"/>
    <x v="152"/>
    <d v="2014-09-22T20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1"/>
    <n v="35.9"/>
    <x v="0"/>
    <s v="science fiction"/>
    <x v="153"/>
    <d v="2014-12-02T10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3"/>
    <n v="13.33"/>
    <x v="0"/>
    <s v="science fiction"/>
    <x v="154"/>
    <d v="2015-06-03T08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0"/>
    <n v="20.25"/>
    <x v="0"/>
    <s v="science fiction"/>
    <x v="155"/>
    <d v="2015-07-23T08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"/>
    <n v="119"/>
    <x v="0"/>
    <s v="science fiction"/>
    <x v="156"/>
    <d v="2014-08-02T21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0"/>
    <n v="4"/>
    <x v="0"/>
    <s v="science fiction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n v="0"/>
    <x v="0"/>
    <s v="science fiction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0"/>
    <n v="10"/>
    <x v="0"/>
    <s v="science fiction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n v="0"/>
    <x v="0"/>
    <s v="drama"/>
    <x v="160"/>
    <d v="2015-08-15T16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0"/>
    <n v="5"/>
    <x v="0"/>
    <s v="drama"/>
    <x v="161"/>
    <d v="2014-07-02T11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16"/>
    <n v="43.5"/>
    <x v="0"/>
    <s v="drama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n v="0"/>
    <x v="0"/>
    <s v="drama"/>
    <x v="163"/>
    <d v="2015-09-30T19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1"/>
    <n v="91.43"/>
    <x v="0"/>
    <s v="drama"/>
    <x v="164"/>
    <d v="2014-09-19T13:18:21"/>
  </r>
  <r>
    <x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n v="0"/>
    <x v="0"/>
    <s v="drama"/>
    <x v="165"/>
    <d v="2016-01-12T10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60"/>
    <n v="3000"/>
    <x v="0"/>
    <s v="drama"/>
    <x v="166"/>
    <d v="2017-01-15T20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0"/>
    <n v="5.5"/>
    <x v="0"/>
    <s v="drama"/>
    <x v="167"/>
    <d v="2015-08-04T17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"/>
    <n v="108.33"/>
    <x v="0"/>
    <s v="drama"/>
    <x v="168"/>
    <d v="2015-03-19T14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22"/>
    <n v="56"/>
    <x v="0"/>
    <s v="drama"/>
    <x v="169"/>
    <d v="2014-10-18T07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"/>
    <n v="32.5"/>
    <x v="0"/>
    <s v="drama"/>
    <x v="170"/>
    <d v="2015-08-30T00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0"/>
    <n v="1"/>
    <x v="0"/>
    <s v="drama"/>
    <x v="171"/>
    <d v="2016-08-11T23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n v="0"/>
    <x v="0"/>
    <s v="drama"/>
    <x v="172"/>
    <d v="2015-03-19T03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n v="0"/>
    <x v="0"/>
    <s v="drama"/>
    <x v="173"/>
    <d v="2015-02-28T08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n v="0"/>
    <x v="0"/>
    <s v="drama"/>
    <x v="174"/>
    <d v="2015-05-08T13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"/>
    <n v="49.88"/>
    <x v="0"/>
    <s v="drama"/>
    <x v="175"/>
    <d v="2014-08-29T13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n v="0"/>
    <x v="0"/>
    <s v="drama"/>
    <x v="176"/>
    <d v="2015-08-05T14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40"/>
    <n v="25.71"/>
    <x v="0"/>
    <s v="drama"/>
    <x v="177"/>
    <d v="2015-03-23T19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n v="0"/>
    <x v="0"/>
    <s v="drama"/>
    <x v="178"/>
    <d v="2015-11-26T18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20"/>
    <n v="100"/>
    <x v="0"/>
    <s v="drama"/>
    <x v="179"/>
    <d v="2016-03-03T20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33"/>
    <n v="30.85"/>
    <x v="0"/>
    <s v="drama"/>
    <x v="180"/>
    <d v="2015-04-13T14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21"/>
    <n v="180.5"/>
    <x v="0"/>
    <s v="drama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n v="0"/>
    <x v="0"/>
    <s v="drama"/>
    <x v="182"/>
    <d v="2017-01-06T19:17:12"/>
  </r>
  <r>
    <x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36"/>
    <n v="373.5"/>
    <x v="0"/>
    <s v="drama"/>
    <x v="183"/>
    <d v="2014-11-26T15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"/>
    <n v="25.5"/>
    <x v="0"/>
    <s v="drama"/>
    <x v="184"/>
    <d v="2014-08-31T22:59:00"/>
  </r>
  <r>
    <x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6"/>
    <n v="220"/>
    <x v="0"/>
    <s v="drama"/>
    <x v="185"/>
    <d v="2016-08-18T16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n v="0"/>
    <x v="0"/>
    <s v="drama"/>
    <x v="186"/>
    <d v="2017-03-03T15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16"/>
    <n v="160"/>
    <x v="0"/>
    <s v="drama"/>
    <x v="187"/>
    <d v="2015-07-21T01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n v="0"/>
    <x v="0"/>
    <s v="drama"/>
    <x v="188"/>
    <d v="2014-09-04T23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0"/>
    <n v="69"/>
    <x v="0"/>
    <s v="drama"/>
    <x v="189"/>
    <d v="2016-09-03T11:34:37"/>
  </r>
  <r>
    <x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0"/>
    <n v="50"/>
    <x v="0"/>
    <s v="drama"/>
    <x v="190"/>
    <d v="2016-06-16T10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5"/>
    <n v="83.33"/>
    <x v="0"/>
    <s v="drama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0"/>
    <n v="5.67"/>
    <x v="0"/>
    <s v="drama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n v="0"/>
    <x v="0"/>
    <s v="drama"/>
    <x v="193"/>
    <d v="2014-11-28T18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0"/>
    <n v="1"/>
    <x v="0"/>
    <s v="drama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n v="0"/>
    <x v="0"/>
    <s v="drama"/>
    <x v="195"/>
    <d v="2015-07-10T11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42"/>
    <n v="77.11"/>
    <x v="0"/>
    <s v="drama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10"/>
    <n v="32.75"/>
    <x v="0"/>
    <s v="drama"/>
    <x v="197"/>
    <d v="2017-02-17T16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"/>
    <n v="46.5"/>
    <x v="0"/>
    <s v="drama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n v="0"/>
    <x v="0"/>
    <s v="drama"/>
    <x v="199"/>
    <d v="2016-08-31T21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26"/>
    <n v="87.31"/>
    <x v="0"/>
    <s v="drama"/>
    <x v="200"/>
    <d v="2014-09-14T21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57.999999999999993"/>
    <n v="54.29"/>
    <x v="0"/>
    <s v="drama"/>
    <x v="201"/>
    <d v="2015-02-08T14:38:49"/>
  </r>
  <r>
    <x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n v="0"/>
    <x v="0"/>
    <s v="drama"/>
    <x v="202"/>
    <d v="2015-10-08T15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30"/>
    <n v="93.25"/>
    <x v="0"/>
    <s v="drama"/>
    <x v="203"/>
    <d v="2015-01-29T15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51"/>
    <n v="117.68"/>
    <x v="0"/>
    <s v="drama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16"/>
    <n v="76.47"/>
    <x v="0"/>
    <s v="drama"/>
    <x v="205"/>
    <d v="2015-10-06T10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n v="0"/>
    <x v="0"/>
    <s v="drama"/>
    <x v="206"/>
    <d v="2016-08-05T19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15"/>
    <n v="163.85"/>
    <x v="0"/>
    <s v="drama"/>
    <x v="207"/>
    <d v="2015-01-03T23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n v="0"/>
    <x v="0"/>
    <s v="drama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n v="0"/>
    <x v="0"/>
    <s v="drama"/>
    <x v="209"/>
    <d v="2015-07-10T17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25"/>
    <n v="91.82"/>
    <x v="0"/>
    <s v="drama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45"/>
    <n v="185.83"/>
    <x v="0"/>
    <s v="drama"/>
    <x v="211"/>
    <d v="2015-09-18T22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0"/>
    <n v="1"/>
    <x v="0"/>
    <s v="drama"/>
    <x v="212"/>
    <d v="2016-04-16T15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0"/>
    <n v="20"/>
    <x v="0"/>
    <s v="drama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0"/>
    <n v="1"/>
    <x v="0"/>
    <s v="drama"/>
    <x v="214"/>
    <d v="2015-03-06T10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0"/>
    <n v="10"/>
    <x v="0"/>
    <s v="drama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56.000000000000007"/>
    <n v="331.54"/>
    <x v="0"/>
    <s v="drama"/>
    <x v="216"/>
    <d v="2015-04-22T17:00:37"/>
  </r>
  <r>
    <x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12"/>
    <n v="314.29000000000002"/>
    <x v="0"/>
    <s v="drama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2"/>
    <n v="100"/>
    <x v="0"/>
    <s v="drama"/>
    <x v="218"/>
    <d v="2015-05-15T10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18"/>
    <n v="115.99"/>
    <x v="0"/>
    <s v="drama"/>
    <x v="219"/>
    <d v="2016-04-01T01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1"/>
    <n v="120"/>
    <x v="0"/>
    <s v="drama"/>
    <x v="220"/>
    <d v="2015-08-20T15:06:00"/>
  </r>
  <r>
    <x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n v="0"/>
    <x v="0"/>
    <s v="drama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13"/>
    <n v="65"/>
    <x v="0"/>
    <s v="drama"/>
    <x v="222"/>
    <d v="2015-03-26T21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n v="0"/>
    <x v="0"/>
    <s v="drama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n v="0"/>
    <x v="0"/>
    <s v="drama"/>
    <x v="224"/>
    <d v="2015-07-10T00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n v="0"/>
    <x v="0"/>
    <s v="drama"/>
    <x v="225"/>
    <d v="2016-04-08T17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1"/>
    <n v="125"/>
    <x v="0"/>
    <s v="drama"/>
    <x v="226"/>
    <d v="2015-05-31T04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n v="0"/>
    <x v="0"/>
    <s v="drama"/>
    <x v="227"/>
    <d v="2015-07-09T16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n v="0"/>
    <x v="0"/>
    <s v="drama"/>
    <x v="228"/>
    <d v="2015-06-01T11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n v="0"/>
    <x v="0"/>
    <s v="drama"/>
    <x v="229"/>
    <d v="2016-02-13T17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0"/>
    <n v="30"/>
    <x v="0"/>
    <s v="drama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n v="0"/>
    <x v="0"/>
    <s v="drama"/>
    <x v="231"/>
    <d v="2016-01-02T18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3"/>
    <n v="15.71"/>
    <x v="0"/>
    <s v="drama"/>
    <x v="232"/>
    <d v="2015-02-27T14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n v="0"/>
    <x v="0"/>
    <s v="drama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40"/>
    <n v="80.2"/>
    <x v="0"/>
    <s v="drama"/>
    <x v="234"/>
    <d v="2015-06-20T19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n v="0"/>
    <x v="0"/>
    <s v="drama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n v="0"/>
    <x v="0"/>
    <s v="drama"/>
    <x v="236"/>
    <d v="2016-01-04T19:00:00"/>
  </r>
  <r>
    <x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0"/>
    <n v="50"/>
    <x v="0"/>
    <s v="drama"/>
    <x v="237"/>
    <d v="2016-03-08T08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n v="0"/>
    <x v="0"/>
    <s v="drama"/>
    <x v="238"/>
    <d v="2016-12-30T04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25"/>
    <n v="50"/>
    <x v="0"/>
    <s v="drama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08"/>
    <n v="117.85"/>
    <x v="0"/>
    <s v="documentary"/>
    <x v="240"/>
    <d v="2013-05-05T12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12.99999999999999"/>
    <n v="109.04"/>
    <x v="0"/>
    <s v="documentary"/>
    <x v="241"/>
    <d v="2014-12-21T11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12.99999999999999"/>
    <n v="73.02"/>
    <x v="0"/>
    <s v="documentary"/>
    <x v="242"/>
    <d v="2011-12-20T06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03"/>
    <n v="78.2"/>
    <x v="0"/>
    <s v="documentary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13.99999999999999"/>
    <n v="47.4"/>
    <x v="0"/>
    <s v="documentary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04"/>
    <n v="54.02"/>
    <x v="0"/>
    <s v="documentary"/>
    <x v="245"/>
    <d v="2012-08-15T20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05"/>
    <n v="68.489999999999995"/>
    <x v="0"/>
    <s v="documentary"/>
    <x v="246"/>
    <d v="2010-12-18T04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34"/>
    <n v="108.15"/>
    <x v="0"/>
    <s v="documentary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01"/>
    <n v="589.95000000000005"/>
    <x v="0"/>
    <s v="documentary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12.99999999999999"/>
    <n v="48.05"/>
    <x v="0"/>
    <s v="documentary"/>
    <x v="249"/>
    <d v="2010-08-22T12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06"/>
    <n v="72.48"/>
    <x v="0"/>
    <s v="documentary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26"/>
    <n v="57.08"/>
    <x v="0"/>
    <s v="documentary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85"/>
    <n v="85.44"/>
    <x v="0"/>
    <s v="documentary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01"/>
    <n v="215.86"/>
    <x v="0"/>
    <s v="documentary"/>
    <x v="253"/>
    <d v="2012-02-15T10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17"/>
    <n v="89.39"/>
    <x v="0"/>
    <s v="documentary"/>
    <x v="254"/>
    <d v="2015-10-16T21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07"/>
    <n v="45.42"/>
    <x v="0"/>
    <s v="documentary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39"/>
    <n v="65.760000000000005"/>
    <x v="0"/>
    <s v="documentary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07"/>
    <n v="66.7"/>
    <x v="0"/>
    <s v="documentary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91"/>
    <n v="83.35"/>
    <x v="0"/>
    <s v="documentary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32"/>
    <n v="105.05"/>
    <x v="0"/>
    <s v="documentary"/>
    <x v="259"/>
    <d v="2015-04-08T12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06"/>
    <n v="120.91"/>
    <x v="0"/>
    <s v="documentary"/>
    <x v="260"/>
    <d v="2010-07-17T04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07"/>
    <n v="97.64"/>
    <x v="0"/>
    <s v="documentary"/>
    <x v="261"/>
    <d v="2012-06-07T09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40"/>
    <n v="41.38"/>
    <x v="0"/>
    <s v="documentary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18"/>
    <n v="30.65"/>
    <x v="0"/>
    <s v="documentary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18"/>
    <n v="64.95"/>
    <x v="0"/>
    <s v="documentary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11.00000000000001"/>
    <n v="95.78"/>
    <x v="0"/>
    <s v="documentary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46"/>
    <n v="40.42"/>
    <x v="0"/>
    <s v="documentary"/>
    <x v="266"/>
    <d v="2010-04-22T22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32"/>
    <n v="78.58"/>
    <x v="0"/>
    <s v="documentary"/>
    <x v="267"/>
    <d v="2014-06-25T05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11.00000000000001"/>
    <n v="50.18"/>
    <x v="0"/>
    <s v="documentary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47"/>
    <n v="92.25"/>
    <x v="0"/>
    <s v="documentary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53"/>
    <n v="57.54"/>
    <x v="0"/>
    <s v="documentary"/>
    <x v="270"/>
    <d v="2011-05-24T23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05"/>
    <n v="109.42"/>
    <x v="0"/>
    <s v="documentary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77"/>
    <n v="81.89"/>
    <x v="0"/>
    <s v="documentary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08"/>
    <n v="45.67"/>
    <x v="0"/>
    <s v="documentary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56"/>
    <n v="55.22"/>
    <x v="0"/>
    <s v="documentary"/>
    <x v="274"/>
    <d v="2012-04-05T01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08"/>
    <n v="65.3"/>
    <x v="0"/>
    <s v="documentary"/>
    <x v="275"/>
    <d v="2012-11-09T20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48"/>
    <n v="95.23"/>
    <x v="0"/>
    <s v="documentary"/>
    <x v="276"/>
    <d v="2012-04-27T19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10.00000000000001"/>
    <n v="75.44"/>
    <x v="0"/>
    <s v="documentary"/>
    <x v="277"/>
    <d v="2015-05-23T16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50"/>
    <n v="97.82"/>
    <x v="0"/>
    <s v="documentary"/>
    <x v="278"/>
    <d v="2012-10-11T19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57"/>
    <n v="87.69"/>
    <x v="0"/>
    <s v="documentary"/>
    <x v="279"/>
    <d v="2017-02-26T21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56"/>
    <n v="54.75"/>
    <x v="0"/>
    <s v="documentary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21"/>
    <n v="83.95"/>
    <x v="0"/>
    <s v="documentary"/>
    <x v="281"/>
    <d v="2009-08-10T14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01"/>
    <n v="254.39"/>
    <x v="0"/>
    <s v="documentary"/>
    <x v="282"/>
    <d v="2010-02-22T17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13.99999999999999"/>
    <n v="101.83"/>
    <x v="0"/>
    <s v="documentary"/>
    <x v="283"/>
    <d v="2011-05-31T23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05"/>
    <n v="55.07"/>
    <x v="0"/>
    <s v="documentary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29"/>
    <n v="56.9"/>
    <x v="0"/>
    <s v="documentary"/>
    <x v="285"/>
    <d v="2013-09-19T13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09.00000000000001"/>
    <n v="121.28"/>
    <x v="0"/>
    <s v="documentary"/>
    <x v="286"/>
    <d v="2013-03-25T13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76"/>
    <n v="91.19"/>
    <x v="0"/>
    <s v="documentary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03"/>
    <n v="115.45"/>
    <x v="0"/>
    <s v="documentary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05"/>
    <n v="67.77"/>
    <x v="0"/>
    <s v="documentary"/>
    <x v="289"/>
    <d v="2013-11-02T05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07"/>
    <n v="28.58"/>
    <x v="0"/>
    <s v="documentary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20"/>
    <n v="46.88"/>
    <x v="0"/>
    <s v="documentary"/>
    <x v="291"/>
    <d v="2013-04-30T19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02"/>
    <n v="154.41999999999999"/>
    <x v="0"/>
    <s v="documentary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01"/>
    <n v="201.22"/>
    <x v="0"/>
    <s v="documentary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00"/>
    <n v="100"/>
    <x v="0"/>
    <s v="documentary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33"/>
    <n v="100.08"/>
    <x v="0"/>
    <s v="documentary"/>
    <x v="295"/>
    <d v="2013-10-31T19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19"/>
    <n v="230.09"/>
    <x v="0"/>
    <s v="documentary"/>
    <x v="296"/>
    <d v="2012-09-07T06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01"/>
    <n v="141.75"/>
    <x v="0"/>
    <s v="documentary"/>
    <x v="297"/>
    <d v="2015-04-30T22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09.00000000000001"/>
    <n v="56.34"/>
    <x v="0"/>
    <s v="documentary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79"/>
    <n v="73.34"/>
    <x v="0"/>
    <s v="documentary"/>
    <x v="299"/>
    <d v="2010-11-17T01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02"/>
    <n v="85.34"/>
    <x v="0"/>
    <s v="documentary"/>
    <x v="300"/>
    <d v="2011-04-24T18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19"/>
    <n v="61.5"/>
    <x v="0"/>
    <s v="documentary"/>
    <x v="301"/>
    <d v="2013-03-19T11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00"/>
    <n v="93.02"/>
    <x v="0"/>
    <s v="documentary"/>
    <x v="302"/>
    <d v="2012-02-24T15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37"/>
    <n v="50.29"/>
    <x v="0"/>
    <s v="documentary"/>
    <x v="303"/>
    <d v="2012-06-01T20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31.99999999999997"/>
    <n v="106.43"/>
    <x v="0"/>
    <s v="documentary"/>
    <x v="304"/>
    <d v="2012-08-31T21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30"/>
    <n v="51.72"/>
    <x v="0"/>
    <s v="documentary"/>
    <x v="305"/>
    <d v="2012-03-10T10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93"/>
    <n v="36.61"/>
    <x v="0"/>
    <s v="documentary"/>
    <x v="306"/>
    <d v="2013-03-20T14:05:33"/>
  </r>
  <r>
    <x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11.00000000000001"/>
    <n v="42.52"/>
    <x v="0"/>
    <s v="documentary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06"/>
    <n v="62.71"/>
    <x v="0"/>
    <s v="documentary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19"/>
    <n v="89.96"/>
    <x v="0"/>
    <s v="documentary"/>
    <x v="309"/>
    <d v="2012-09-03T13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04"/>
    <n v="28.92"/>
    <x v="0"/>
    <s v="documentary"/>
    <x v="310"/>
    <d v="2011-10-19T21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04"/>
    <n v="138.80000000000001"/>
    <x v="0"/>
    <s v="documentary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12.00000000000001"/>
    <n v="61.3"/>
    <x v="0"/>
    <s v="documentary"/>
    <x v="312"/>
    <d v="2013-04-14T16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05"/>
    <n v="80.2"/>
    <x v="0"/>
    <s v="documentary"/>
    <x v="313"/>
    <d v="2010-08-11T10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85"/>
    <n v="32.1"/>
    <x v="0"/>
    <s v="documentary"/>
    <x v="314"/>
    <d v="2013-03-01T14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01"/>
    <n v="200.89"/>
    <x v="0"/>
    <s v="documentary"/>
    <x v="315"/>
    <d v="2012-08-22T13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13.99999999999999"/>
    <n v="108.01"/>
    <x v="0"/>
    <s v="documentary"/>
    <x v="316"/>
    <d v="2014-12-10T23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01"/>
    <n v="95.7"/>
    <x v="0"/>
    <s v="documentary"/>
    <x v="317"/>
    <d v="2013-12-11T11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83"/>
    <n v="49.88"/>
    <x v="0"/>
    <s v="documentary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12.99999999999999"/>
    <n v="110.47"/>
    <x v="0"/>
    <s v="documentary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07"/>
    <n v="134.91"/>
    <x v="0"/>
    <s v="documentary"/>
    <x v="320"/>
    <d v="2015-12-22T18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03"/>
    <n v="106.62"/>
    <x v="0"/>
    <s v="documentary"/>
    <x v="321"/>
    <d v="2016-11-08T06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08"/>
    <n v="145.04"/>
    <x v="0"/>
    <s v="documentary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23"/>
    <n v="114.59"/>
    <x v="0"/>
    <s v="documentary"/>
    <x v="323"/>
    <d v="2016-12-21T02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02"/>
    <n v="105.32"/>
    <x v="0"/>
    <s v="documentary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04"/>
    <n v="70.92"/>
    <x v="0"/>
    <s v="documentary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12.99999999999999"/>
    <n v="147.16999999999999"/>
    <x v="0"/>
    <s v="documentary"/>
    <x v="326"/>
    <d v="2017-03-14T17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36"/>
    <n v="160.47"/>
    <x v="0"/>
    <s v="documentary"/>
    <x v="327"/>
    <d v="2015-03-22T03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04"/>
    <n v="156.05000000000001"/>
    <x v="0"/>
    <s v="documentary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06"/>
    <n v="63.17"/>
    <x v="0"/>
    <s v="documentary"/>
    <x v="329"/>
    <d v="2015-11-06T23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02"/>
    <n v="104.82"/>
    <x v="0"/>
    <s v="documentary"/>
    <x v="330"/>
    <d v="2013-05-16T22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07"/>
    <n v="97.36"/>
    <x v="0"/>
    <s v="documentary"/>
    <x v="331"/>
    <d v="2016-06-17T08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12.99999999999999"/>
    <n v="203.63"/>
    <x v="0"/>
    <s v="documentary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25"/>
    <n v="188.31"/>
    <x v="0"/>
    <s v="documentary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01"/>
    <n v="146.65"/>
    <x v="0"/>
    <s v="documentary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03"/>
    <n v="109.19"/>
    <x v="0"/>
    <s v="documentary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17"/>
    <n v="59.25"/>
    <x v="0"/>
    <s v="documentary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01"/>
    <n v="97.9"/>
    <x v="0"/>
    <s v="documentary"/>
    <x v="337"/>
    <d v="2015-03-13T21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10.00000000000001"/>
    <n v="70"/>
    <x v="0"/>
    <s v="documentary"/>
    <x v="338"/>
    <d v="2016-09-02T20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08"/>
    <n v="72.87"/>
    <x v="0"/>
    <s v="documentary"/>
    <x v="339"/>
    <d v="2015-04-29T13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25"/>
    <n v="146.35"/>
    <x v="0"/>
    <s v="documentary"/>
    <x v="340"/>
    <d v="2017-03-08T16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07"/>
    <n v="67.91"/>
    <x v="0"/>
    <s v="documentary"/>
    <x v="341"/>
    <d v="2014-09-30T22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00"/>
    <n v="169.85"/>
    <x v="0"/>
    <s v="documentary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02"/>
    <n v="58.41"/>
    <x v="0"/>
    <s v="documentary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02"/>
    <n v="119.99"/>
    <x v="0"/>
    <s v="documentary"/>
    <x v="344"/>
    <d v="2015-05-31T21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23"/>
    <n v="99.86"/>
    <x v="0"/>
    <s v="documentary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70"/>
    <n v="90.58"/>
    <x v="0"/>
    <s v="documentary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12.00000000000001"/>
    <n v="117.77"/>
    <x v="0"/>
    <s v="documentary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03"/>
    <n v="86.55"/>
    <x v="0"/>
    <s v="documentary"/>
    <x v="348"/>
    <d v="2015-08-21T09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07"/>
    <n v="71.900000000000006"/>
    <x v="0"/>
    <s v="documentary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14.99999999999999"/>
    <n v="129.82"/>
    <x v="0"/>
    <s v="documentary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27"/>
    <n v="44.91"/>
    <x v="0"/>
    <s v="documentary"/>
    <x v="351"/>
    <d v="2016-04-07T17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17"/>
    <n v="40.76"/>
    <x v="0"/>
    <s v="documentary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09.00000000000001"/>
    <n v="103.52"/>
    <x v="0"/>
    <s v="documentary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04"/>
    <n v="125.45"/>
    <x v="0"/>
    <s v="documentary"/>
    <x v="354"/>
    <d v="2016-04-08T13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15.99999999999999"/>
    <n v="246.61"/>
    <x v="0"/>
    <s v="documentary"/>
    <x v="355"/>
    <d v="2014-12-01T03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03"/>
    <n v="79.400000000000006"/>
    <x v="0"/>
    <s v="documentary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74"/>
    <n v="86.14"/>
    <x v="0"/>
    <s v="documentary"/>
    <x v="357"/>
    <d v="2015-04-24T00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03"/>
    <n v="193.05"/>
    <x v="0"/>
    <s v="documentary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05"/>
    <n v="84.02"/>
    <x v="0"/>
    <s v="documentary"/>
    <x v="359"/>
    <d v="2014-11-14T00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01"/>
    <n v="139.83000000000001"/>
    <x v="0"/>
    <s v="documentary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11.00000000000001"/>
    <n v="109.82"/>
    <x v="0"/>
    <s v="documentary"/>
    <x v="361"/>
    <d v="2014-11-22T20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24"/>
    <n v="139.53"/>
    <x v="0"/>
    <s v="documentary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01"/>
    <n v="347.85"/>
    <x v="0"/>
    <s v="documentary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10.00000000000001"/>
    <n v="68.239999999999995"/>
    <x v="0"/>
    <s v="documentary"/>
    <x v="364"/>
    <d v="2014-06-20T22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04"/>
    <n v="239.94"/>
    <x v="0"/>
    <s v="documentary"/>
    <x v="365"/>
    <d v="2014-02-28T09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01"/>
    <n v="287.31"/>
    <x v="0"/>
    <s v="documentary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03"/>
    <n v="86.85"/>
    <x v="0"/>
    <s v="documentary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04"/>
    <n v="81.849999999999994"/>
    <x v="0"/>
    <s v="documentary"/>
    <x v="368"/>
    <d v="2015-03-15T08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10.00000000000001"/>
    <n v="42.87"/>
    <x v="0"/>
    <s v="documentary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22"/>
    <n v="709.42"/>
    <x v="0"/>
    <s v="documentary"/>
    <x v="370"/>
    <d v="2017-01-06T14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13.99999999999999"/>
    <n v="161.26"/>
    <x v="0"/>
    <s v="documentary"/>
    <x v="371"/>
    <d v="2013-02-01T13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25"/>
    <n v="41.78"/>
    <x v="0"/>
    <s v="documentary"/>
    <x v="372"/>
    <d v="2016-04-05T11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07"/>
    <n v="89.89"/>
    <x v="0"/>
    <s v="documentary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31"/>
    <n v="45.05"/>
    <x v="0"/>
    <s v="documentary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20"/>
    <n v="42.86"/>
    <x v="0"/>
    <s v="documentary"/>
    <x v="375"/>
    <d v="2014-03-01T12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06"/>
    <n v="54.08"/>
    <x v="0"/>
    <s v="documentary"/>
    <x v="376"/>
    <d v="2016-08-25T05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13.99999999999999"/>
    <n v="103.22"/>
    <x v="0"/>
    <s v="documentary"/>
    <x v="377"/>
    <d v="2015-11-14T02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12.00000000000001"/>
    <n v="40.4"/>
    <x v="0"/>
    <s v="documentary"/>
    <x v="378"/>
    <d v="2016-01-25T18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15.99999999999999"/>
    <n v="116.86"/>
    <x v="0"/>
    <s v="documentary"/>
    <x v="379"/>
    <d v="2012-05-03T11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42"/>
    <n v="115.51"/>
    <x v="0"/>
    <s v="documentary"/>
    <x v="380"/>
    <d v="2016-01-23T12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05"/>
    <n v="104.31"/>
    <x v="0"/>
    <s v="documentary"/>
    <x v="381"/>
    <d v="2012-07-30T00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56"/>
    <n v="69.77"/>
    <x v="0"/>
    <s v="documentary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06.99999999999997"/>
    <n v="43.02"/>
    <x v="0"/>
    <s v="documentary"/>
    <x v="383"/>
    <d v="2014-05-18T21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12.00000000000001"/>
    <n v="58.54"/>
    <x v="0"/>
    <s v="documentary"/>
    <x v="384"/>
    <d v="2015-01-06T13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06"/>
    <n v="111.8"/>
    <x v="0"/>
    <s v="documentary"/>
    <x v="385"/>
    <d v="2014-11-21T10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00"/>
    <n v="46.23"/>
    <x v="0"/>
    <s v="documentary"/>
    <x v="386"/>
    <d v="2015-08-10T17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14"/>
    <n v="144.69"/>
    <x v="0"/>
    <s v="documentary"/>
    <x v="387"/>
    <d v="2015-08-15T01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26"/>
    <n v="88.85"/>
    <x v="0"/>
    <s v="documentary"/>
    <x v="388"/>
    <d v="2016-07-27T20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82"/>
    <n v="81.75"/>
    <x v="0"/>
    <s v="documentary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00"/>
    <n v="71.430000000000007"/>
    <x v="0"/>
    <s v="documentary"/>
    <x v="390"/>
    <d v="2015-05-07T19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01"/>
    <n v="104.26"/>
    <x v="0"/>
    <s v="documentary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01"/>
    <n v="90.62"/>
    <x v="0"/>
    <s v="documentary"/>
    <x v="392"/>
    <d v="2011-09-07T22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10.00000000000001"/>
    <n v="157.33000000000001"/>
    <x v="0"/>
    <s v="documentary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12.00000000000001"/>
    <n v="105.18"/>
    <x v="0"/>
    <s v="documentary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08"/>
    <n v="58.72"/>
    <x v="0"/>
    <s v="documentary"/>
    <x v="395"/>
    <d v="2012-04-27T16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07"/>
    <n v="81.63"/>
    <x v="0"/>
    <s v="documentary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04"/>
    <n v="56.46"/>
    <x v="0"/>
    <s v="documentary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25"/>
    <n v="140.1"/>
    <x v="0"/>
    <s v="documentary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07"/>
    <n v="224.85"/>
    <x v="0"/>
    <s v="documentary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12.00000000000001"/>
    <n v="181.13"/>
    <x v="0"/>
    <s v="documentary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04"/>
    <n v="711.04"/>
    <x v="0"/>
    <s v="documentary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42"/>
    <n v="65.88"/>
    <x v="0"/>
    <s v="documentary"/>
    <x v="402"/>
    <d v="2015-11-05T08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05"/>
    <n v="75.19"/>
    <x v="0"/>
    <s v="documentary"/>
    <x v="403"/>
    <d v="2011-08-10T02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03"/>
    <n v="133.13999999999999"/>
    <x v="0"/>
    <s v="documentary"/>
    <x v="404"/>
    <d v="2014-02-05T18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08"/>
    <n v="55.2"/>
    <x v="0"/>
    <s v="documentary"/>
    <x v="405"/>
    <d v="2014-03-05T21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08"/>
    <n v="86.16"/>
    <x v="0"/>
    <s v="documentary"/>
    <x v="406"/>
    <d v="2011-05-09T00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02"/>
    <n v="92.32"/>
    <x v="0"/>
    <s v="documentary"/>
    <x v="407"/>
    <d v="2011-11-19T16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01"/>
    <n v="160.16"/>
    <x v="0"/>
    <s v="documentary"/>
    <x v="408"/>
    <d v="2013-11-05T13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37"/>
    <n v="45.6"/>
    <x v="0"/>
    <s v="documentary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28"/>
    <n v="183.29"/>
    <x v="0"/>
    <s v="documentary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01"/>
    <n v="125.79"/>
    <x v="0"/>
    <s v="documentary"/>
    <x v="411"/>
    <d v="2013-12-22T00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27"/>
    <n v="57.65"/>
    <x v="0"/>
    <s v="documentary"/>
    <x v="412"/>
    <d v="2012-07-25T12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05"/>
    <n v="78.66"/>
    <x v="0"/>
    <s v="documentary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03"/>
    <n v="91.48"/>
    <x v="0"/>
    <s v="documentary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02"/>
    <n v="68.099999999999994"/>
    <x v="0"/>
    <s v="documentary"/>
    <x v="415"/>
    <d v="2014-10-17T07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20"/>
    <n v="48.09"/>
    <x v="0"/>
    <s v="documentary"/>
    <x v="416"/>
    <d v="2014-02-08T04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00"/>
    <n v="202.42"/>
    <x v="0"/>
    <s v="documentary"/>
    <x v="417"/>
    <d v="2013-04-07T23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01"/>
    <n v="216.75"/>
    <x v="0"/>
    <s v="documentary"/>
    <x v="418"/>
    <d v="2015-07-23T01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00"/>
    <n v="110.07"/>
    <x v="0"/>
    <s v="documentary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0"/>
    <n v="4.83"/>
    <x v="0"/>
    <s v="animation"/>
    <x v="420"/>
    <d v="2014-03-13T23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"/>
    <n v="50.17"/>
    <x v="0"/>
    <s v="animation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"/>
    <n v="35.83"/>
    <x v="0"/>
    <s v="animation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1"/>
    <n v="11.77"/>
    <x v="0"/>
    <s v="animation"/>
    <x v="423"/>
    <d v="2013-06-05T17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7.0000000000000009"/>
    <n v="40.78"/>
    <x v="0"/>
    <s v="animation"/>
    <x v="424"/>
    <d v="2012-03-26T03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0"/>
    <n v="3"/>
    <x v="0"/>
    <s v="animation"/>
    <x v="425"/>
    <d v="2015-11-27T16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"/>
    <n v="16.63"/>
    <x v="0"/>
    <s v="animation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n v="0"/>
    <x v="0"/>
    <s v="animation"/>
    <x v="427"/>
    <d v="2015-10-22T13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6"/>
    <n v="52"/>
    <x v="0"/>
    <s v="animation"/>
    <x v="428"/>
    <d v="2014-06-16T17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n v="0"/>
    <x v="0"/>
    <s v="animation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"/>
    <n v="4.8"/>
    <x v="0"/>
    <s v="animation"/>
    <x v="430"/>
    <d v="2013-09-10T21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14.000000000000002"/>
    <n v="51.88"/>
    <x v="0"/>
    <s v="animation"/>
    <x v="431"/>
    <d v="2016-07-05T15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10"/>
    <n v="71.25"/>
    <x v="0"/>
    <s v="animation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n v="0"/>
    <x v="0"/>
    <s v="animation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5"/>
    <n v="62.5"/>
    <x v="0"/>
    <s v="animation"/>
    <x v="434"/>
    <d v="2013-12-01T16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0"/>
    <n v="1"/>
    <x v="0"/>
    <s v="animation"/>
    <x v="435"/>
    <d v="2013-09-13T12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n v="0"/>
    <x v="0"/>
    <s v="animation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n v="0"/>
    <x v="0"/>
    <s v="animation"/>
    <x v="437"/>
    <d v="2016-10-08T02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"/>
    <n v="170.55"/>
    <x v="0"/>
    <s v="animation"/>
    <x v="438"/>
    <d v="2015-11-18T02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n v="0"/>
    <x v="0"/>
    <s v="animation"/>
    <x v="439"/>
    <d v="2014-10-17T13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0"/>
    <n v="5"/>
    <x v="0"/>
    <s v="animation"/>
    <x v="440"/>
    <d v="2016-03-24T17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n v="0"/>
    <x v="0"/>
    <s v="animation"/>
    <x v="441"/>
    <d v="2013-11-02T14:03:16"/>
  </r>
  <r>
    <x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39"/>
    <n v="393.59"/>
    <x v="0"/>
    <s v="animation"/>
    <x v="442"/>
    <d v="2015-02-19T16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0"/>
    <n v="5"/>
    <x v="0"/>
    <s v="animation"/>
    <x v="443"/>
    <d v="2014-02-09T19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5"/>
    <n v="50"/>
    <x v="0"/>
    <s v="animation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0"/>
    <n v="1"/>
    <x v="0"/>
    <s v="animation"/>
    <x v="445"/>
    <d v="2015-05-21T03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.0000000000000009"/>
    <n v="47.88"/>
    <x v="0"/>
    <s v="animation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0"/>
    <n v="5"/>
    <x v="0"/>
    <s v="animation"/>
    <x v="447"/>
    <d v="2013-03-23T07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"/>
    <n v="20.5"/>
    <x v="0"/>
    <s v="animation"/>
    <x v="448"/>
    <d v="2014-05-14T13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"/>
    <n v="9"/>
    <x v="0"/>
    <s v="animation"/>
    <x v="449"/>
    <d v="2013-10-17T08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1"/>
    <n v="56.57"/>
    <x v="0"/>
    <s v="animation"/>
    <x v="450"/>
    <d v="2014-02-14T17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n v="0"/>
    <x v="0"/>
    <s v="animation"/>
    <x v="451"/>
    <d v="2014-01-25T12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64"/>
    <n v="40"/>
    <x v="0"/>
    <s v="animation"/>
    <x v="452"/>
    <d v="2015-05-13T11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0"/>
    <n v="13"/>
    <x v="0"/>
    <s v="animation"/>
    <x v="453"/>
    <d v="2015-02-19T14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1"/>
    <n v="16.399999999999999"/>
    <x v="0"/>
    <s v="animation"/>
    <x v="454"/>
    <d v="2014-11-26T08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0"/>
    <n v="22.5"/>
    <x v="0"/>
    <s v="animation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1"/>
    <n v="20.329999999999998"/>
    <x v="0"/>
    <s v="animation"/>
    <x v="456"/>
    <d v="2013-10-21T22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n v="0"/>
    <x v="0"/>
    <s v="animation"/>
    <x v="457"/>
    <d v="2014-08-16T13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"/>
    <n v="16.760000000000002"/>
    <x v="0"/>
    <s v="animation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0"/>
    <n v="25"/>
    <x v="0"/>
    <s v="animation"/>
    <x v="459"/>
    <d v="2011-11-13T11:22:07"/>
  </r>
  <r>
    <x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0"/>
    <n v="12.5"/>
    <x v="0"/>
    <s v="animation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n v="0"/>
    <x v="0"/>
    <s v="animation"/>
    <x v="461"/>
    <d v="2013-06-02T15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n v="0"/>
    <x v="0"/>
    <s v="animation"/>
    <x v="462"/>
    <d v="2011-08-09T22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"/>
    <n v="113.64"/>
    <x v="0"/>
    <s v="animation"/>
    <x v="463"/>
    <d v="2011-09-24T12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0"/>
    <n v="1"/>
    <x v="0"/>
    <s v="animation"/>
    <x v="464"/>
    <d v="2016-05-18T15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27"/>
    <n v="17.25"/>
    <x v="0"/>
    <s v="animation"/>
    <x v="465"/>
    <d v="2014-06-26T21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1"/>
    <n v="15.2"/>
    <x v="0"/>
    <s v="animation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22"/>
    <n v="110.64"/>
    <x v="0"/>
    <s v="animation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n v="0"/>
    <x v="0"/>
    <s v="animation"/>
    <x v="468"/>
    <d v="2012-07-10T22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n v="0"/>
    <x v="0"/>
    <s v="animation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"/>
    <n v="25.5"/>
    <x v="0"/>
    <s v="animation"/>
    <x v="470"/>
    <d v="2014-01-15T23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12"/>
    <n v="38.479999999999997"/>
    <x v="0"/>
    <s v="animation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18"/>
    <n v="28.2"/>
    <x v="0"/>
    <s v="animation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3"/>
    <n v="61.5"/>
    <x v="0"/>
    <s v="animation"/>
    <x v="473"/>
    <d v="2014-09-17T11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0"/>
    <n v="1"/>
    <x v="0"/>
    <s v="animation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n v="0"/>
    <x v="0"/>
    <s v="animation"/>
    <x v="475"/>
    <d v="2015-05-05T21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"/>
    <n v="39.57"/>
    <x v="0"/>
    <s v="animation"/>
    <x v="476"/>
    <d v="2014-06-02T22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n v="0"/>
    <x v="0"/>
    <s v="animation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n v="0"/>
    <x v="0"/>
    <s v="animation"/>
    <x v="478"/>
    <d v="2015-04-01T15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33"/>
    <n v="88.8"/>
    <x v="0"/>
    <s v="animation"/>
    <x v="479"/>
    <d v="2014-11-21T05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19"/>
    <n v="55.46"/>
    <x v="0"/>
    <s v="animation"/>
    <x v="480"/>
    <d v="2013-08-09T07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"/>
    <n v="87.14"/>
    <x v="0"/>
    <s v="animation"/>
    <x v="481"/>
    <d v="2012-10-10T11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0"/>
    <n v="10"/>
    <x v="0"/>
    <s v="animation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50"/>
    <n v="51.22"/>
    <x v="0"/>
    <s v="animation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0"/>
    <n v="13.55"/>
    <x v="0"/>
    <s v="animation"/>
    <x v="484"/>
    <d v="2015-11-05T18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22"/>
    <n v="66.52"/>
    <x v="0"/>
    <s v="animation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0"/>
    <n v="50"/>
    <x v="0"/>
    <s v="animation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n v="0"/>
    <x v="0"/>
    <s v="animation"/>
    <x v="487"/>
    <d v="2016-12-25T10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n v="0"/>
    <x v="0"/>
    <s v="animation"/>
    <x v="488"/>
    <d v="2017-01-08T20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0"/>
    <n v="71.67"/>
    <x v="0"/>
    <s v="animation"/>
    <x v="489"/>
    <d v="2012-01-05T06:33:00"/>
  </r>
  <r>
    <x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n v="0"/>
    <x v="0"/>
    <s v="animation"/>
    <x v="490"/>
    <d v="2012-08-22T18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n v="0"/>
    <x v="0"/>
    <s v="animation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n v="0"/>
    <x v="0"/>
    <s v="animation"/>
    <x v="492"/>
    <d v="2016-10-12T19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n v="0"/>
    <x v="0"/>
    <s v="animation"/>
    <x v="493"/>
    <d v="2015-05-20T12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0"/>
    <n v="10.33"/>
    <x v="0"/>
    <s v="animation"/>
    <x v="494"/>
    <d v="2014-07-02T22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n v="0"/>
    <x v="0"/>
    <s v="animation"/>
    <x v="495"/>
    <d v="2015-07-16T14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0"/>
    <n v="1"/>
    <x v="0"/>
    <s v="animation"/>
    <x v="496"/>
    <d v="2014-02-10T17:21:14"/>
  </r>
  <r>
    <x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1"/>
    <n v="10"/>
    <x v="0"/>
    <s v="animation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5"/>
    <n v="136.09"/>
    <x v="0"/>
    <s v="animation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10"/>
    <n v="73.459999999999994"/>
    <x v="0"/>
    <s v="animation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"/>
    <n v="53.75"/>
    <x v="0"/>
    <s v="animation"/>
    <x v="500"/>
    <d v="2010-05-08T17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n v="0"/>
    <x v="0"/>
    <s v="animation"/>
    <x v="501"/>
    <d v="2011-07-09T00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"/>
    <n v="57.5"/>
    <x v="0"/>
    <s v="animation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2"/>
    <n v="12.67"/>
    <x v="0"/>
    <s v="animation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"/>
    <n v="67"/>
    <x v="0"/>
    <s v="animation"/>
    <x v="504"/>
    <d v="2012-04-10T17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0"/>
    <n v="3.71"/>
    <x v="0"/>
    <s v="animation"/>
    <x v="505"/>
    <d v="2015-12-24T21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0"/>
    <n v="250"/>
    <x v="0"/>
    <s v="animation"/>
    <x v="506"/>
    <d v="2013-08-10T08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"/>
    <n v="64"/>
    <x v="0"/>
    <s v="animation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1"/>
    <n v="133.33000000000001"/>
    <x v="0"/>
    <s v="animation"/>
    <x v="508"/>
    <d v="2012-05-25T09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0"/>
    <n v="10"/>
    <x v="0"/>
    <s v="animation"/>
    <x v="509"/>
    <d v="2015-06-28T10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n v="0"/>
    <x v="0"/>
    <s v="animation"/>
    <x v="510"/>
    <d v="2016-02-29T23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3"/>
    <n v="30"/>
    <x v="0"/>
    <s v="animation"/>
    <x v="511"/>
    <d v="2013-04-06T01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0"/>
    <n v="5.5"/>
    <x v="0"/>
    <s v="animation"/>
    <x v="512"/>
    <d v="2016-11-20T13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14.000000000000002"/>
    <n v="102.38"/>
    <x v="0"/>
    <s v="animation"/>
    <x v="513"/>
    <d v="2016-08-15T02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"/>
    <n v="16.670000000000002"/>
    <x v="0"/>
    <s v="animation"/>
    <x v="514"/>
    <d v="2014-08-09T09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25"/>
    <n v="725.03"/>
    <x v="0"/>
    <s v="animation"/>
    <x v="515"/>
    <d v="2015-12-29T06:46:41"/>
  </r>
  <r>
    <x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n v="0"/>
    <x v="0"/>
    <s v="animation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"/>
    <n v="68.33"/>
    <x v="0"/>
    <s v="animation"/>
    <x v="517"/>
    <d v="2017-02-02T09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n v="0"/>
    <x v="0"/>
    <s v="animation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23"/>
    <n v="39.229999999999997"/>
    <x v="0"/>
    <s v="animation"/>
    <x v="519"/>
    <d v="2012-12-05T04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02"/>
    <n v="150.15"/>
    <x v="1"/>
    <s v="plays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05"/>
    <n v="93.43"/>
    <x v="1"/>
    <s v="plays"/>
    <x v="521"/>
    <d v="2016-10-31T23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14.99999999999999"/>
    <n v="110.97"/>
    <x v="1"/>
    <s v="plays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21"/>
    <n v="71.790000000000006"/>
    <x v="1"/>
    <s v="plays"/>
    <x v="523"/>
    <d v="2015-09-20T22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09.00000000000001"/>
    <n v="29.26"/>
    <x v="1"/>
    <s v="plays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00"/>
    <n v="1000"/>
    <x v="1"/>
    <s v="plays"/>
    <x v="525"/>
    <d v="2014-09-13T04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13.99999999999999"/>
    <n v="74.349999999999994"/>
    <x v="1"/>
    <s v="plays"/>
    <x v="526"/>
    <d v="2015-08-07T12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01"/>
    <n v="63.83"/>
    <x v="1"/>
    <s v="plays"/>
    <x v="527"/>
    <d v="2017-02-17T11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15.99999999999999"/>
    <n v="44.33"/>
    <x v="1"/>
    <s v="plays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30"/>
    <n v="86.94"/>
    <x v="1"/>
    <s v="plays"/>
    <x v="529"/>
    <d v="2017-01-11T00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08"/>
    <n v="126.55"/>
    <x v="1"/>
    <s v="plays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00"/>
    <n v="129.03"/>
    <x v="1"/>
    <s v="plays"/>
    <x v="531"/>
    <d v="2016-12-17T01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23"/>
    <n v="71.239999999999995"/>
    <x v="1"/>
    <s v="plays"/>
    <x v="532"/>
    <d v="2016-05-12T19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00"/>
    <n v="117.88"/>
    <x v="1"/>
    <s v="plays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05"/>
    <n v="327.08"/>
    <x v="1"/>
    <s v="plays"/>
    <x v="534"/>
    <d v="2015-11-01T18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03"/>
    <n v="34.75"/>
    <x v="1"/>
    <s v="plays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18"/>
    <n v="100.06"/>
    <x v="1"/>
    <s v="plays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21"/>
    <n v="40.85"/>
    <x v="1"/>
    <s v="plays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02"/>
    <n v="252.02"/>
    <x v="1"/>
    <s v="plays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01"/>
    <n v="25.16"/>
    <x v="1"/>
    <s v="plays"/>
    <x v="539"/>
    <d v="2016-07-04T20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0"/>
    <n v="1"/>
    <x v="2"/>
    <s v="web"/>
    <x v="540"/>
    <d v="2015-02-04T14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1"/>
    <n v="25"/>
    <x v="2"/>
    <s v="web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0"/>
    <n v="1"/>
    <x v="2"/>
    <s v="web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0"/>
    <n v="35"/>
    <x v="2"/>
    <s v="web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"/>
    <n v="3"/>
    <x v="2"/>
    <s v="web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27"/>
    <n v="402.71"/>
    <x v="2"/>
    <s v="web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0"/>
    <n v="26"/>
    <x v="2"/>
    <s v="web"/>
    <x v="546"/>
    <d v="2015-10-17T11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n v="0"/>
    <x v="2"/>
    <s v="web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0"/>
    <n v="9"/>
    <x v="2"/>
    <s v="web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3"/>
    <n v="8.5"/>
    <x v="2"/>
    <s v="web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1"/>
    <n v="8.75"/>
    <x v="2"/>
    <s v="web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"/>
    <n v="135.04"/>
    <x v="2"/>
    <s v="web"/>
    <x v="551"/>
    <d v="2015-08-01T12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n v="0"/>
    <x v="2"/>
    <s v="web"/>
    <x v="552"/>
    <d v="2016-01-09T09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0"/>
    <n v="20.5"/>
    <x v="2"/>
    <s v="web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37"/>
    <n v="64.36"/>
    <x v="2"/>
    <s v="web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n v="0"/>
    <x v="2"/>
    <s v="web"/>
    <x v="555"/>
    <d v="2016-06-12T03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3"/>
    <n v="200"/>
    <x v="2"/>
    <s v="web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1"/>
    <n v="68.3"/>
    <x v="2"/>
    <s v="web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n v="0"/>
    <x v="2"/>
    <s v="web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0"/>
    <n v="50"/>
    <x v="2"/>
    <s v="web"/>
    <x v="559"/>
    <d v="2015-12-13T01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0"/>
    <n v="4"/>
    <x v="2"/>
    <s v="web"/>
    <x v="560"/>
    <d v="2014-12-17T13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0"/>
    <n v="27.5"/>
    <x v="2"/>
    <s v="web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n v="0"/>
    <x v="2"/>
    <s v="web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0"/>
    <n v="34"/>
    <x v="2"/>
    <s v="web"/>
    <x v="563"/>
    <d v="2015-02-16T20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0"/>
    <n v="1"/>
    <x v="2"/>
    <s v="web"/>
    <x v="564"/>
    <d v="2016-03-12T17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n v="0"/>
    <x v="2"/>
    <s v="web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0"/>
    <n v="1"/>
    <x v="2"/>
    <s v="web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n v="0"/>
    <x v="2"/>
    <s v="web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1"/>
    <n v="49"/>
    <x v="2"/>
    <s v="web"/>
    <x v="568"/>
    <d v="2016-01-16T06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1"/>
    <n v="20"/>
    <x v="2"/>
    <s v="web"/>
    <x v="569"/>
    <d v="2016-01-01T15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0"/>
    <n v="142"/>
    <x v="2"/>
    <s v="web"/>
    <x v="570"/>
    <d v="2016-02-18T14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0"/>
    <n v="53"/>
    <x v="2"/>
    <s v="web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n v="0"/>
    <x v="2"/>
    <s v="web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0"/>
    <n v="38.44"/>
    <x v="2"/>
    <s v="web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1"/>
    <n v="20"/>
    <x v="2"/>
    <s v="web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0"/>
    <n v="64.75"/>
    <x v="2"/>
    <s v="web"/>
    <x v="575"/>
    <d v="2015-06-13T11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0"/>
    <n v="1"/>
    <x v="2"/>
    <s v="web"/>
    <x v="576"/>
    <d v="2015-03-28T05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0"/>
    <n v="10"/>
    <x v="2"/>
    <s v="web"/>
    <x v="577"/>
    <d v="2016-05-20T09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0"/>
    <n v="2"/>
    <x v="2"/>
    <s v="web"/>
    <x v="578"/>
    <d v="2015-09-07T08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"/>
    <n v="35"/>
    <x v="2"/>
    <s v="web"/>
    <x v="579"/>
    <d v="2014-12-25T15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0"/>
    <n v="1"/>
    <x v="2"/>
    <s v="web"/>
    <x v="580"/>
    <d v="2016-09-22T16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n v="0"/>
    <x v="2"/>
    <s v="web"/>
    <x v="581"/>
    <d v="2015-08-01T19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n v="0"/>
    <x v="2"/>
    <s v="web"/>
    <x v="582"/>
    <d v="2015-03-15T13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0"/>
    <n v="1"/>
    <x v="2"/>
    <s v="web"/>
    <x v="583"/>
    <d v="2015-03-19T16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1"/>
    <n v="5"/>
    <x v="2"/>
    <s v="web"/>
    <x v="584"/>
    <d v="2015-03-16T11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n v="0"/>
    <x v="2"/>
    <s v="web"/>
    <x v="585"/>
    <d v="2015-11-30T19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1"/>
    <n v="14"/>
    <x v="2"/>
    <s v="web"/>
    <x v="586"/>
    <d v="2015-02-15T15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"/>
    <n v="389.29"/>
    <x v="2"/>
    <s v="web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n v="3"/>
    <n v="150.5"/>
    <x v="2"/>
    <s v="web"/>
    <x v="588"/>
    <d v="2016-11-17T14:28:06"/>
  </r>
  <r>
    <x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0"/>
    <n v="1"/>
    <x v="2"/>
    <s v="web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"/>
    <n v="24.78"/>
    <x v="2"/>
    <s v="web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0"/>
    <n v="30.5"/>
    <x v="2"/>
    <s v="web"/>
    <x v="591"/>
    <d v="2015-07-22T08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"/>
    <n v="250"/>
    <x v="2"/>
    <s v="web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23"/>
    <n v="16.43"/>
    <x v="2"/>
    <s v="web"/>
    <x v="593"/>
    <d v="2015-04-06T10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0"/>
    <n v="13"/>
    <x v="2"/>
    <s v="web"/>
    <x v="594"/>
    <d v="2016-04-16T13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0"/>
    <n v="53.25"/>
    <x v="2"/>
    <s v="web"/>
    <x v="595"/>
    <d v="2015-05-03T20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0"/>
    <n v="3"/>
    <x v="2"/>
    <s v="web"/>
    <x v="596"/>
    <d v="2016-11-02T16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0"/>
    <n v="10"/>
    <x v="2"/>
    <s v="web"/>
    <x v="597"/>
    <d v="2016-07-31T11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34"/>
    <n v="121.43"/>
    <x v="2"/>
    <s v="web"/>
    <x v="598"/>
    <d v="2014-12-04T19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0"/>
    <n v="15.5"/>
    <x v="2"/>
    <s v="web"/>
    <x v="599"/>
    <d v="2015-03-08T10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2"/>
    <n v="100"/>
    <x v="2"/>
    <s v="web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"/>
    <n v="23.33"/>
    <x v="2"/>
    <s v="web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n v="0"/>
    <x v="2"/>
    <s v="web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4"/>
    <n v="45.39"/>
    <x v="2"/>
    <s v="web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n v="0"/>
    <x v="2"/>
    <s v="web"/>
    <x v="604"/>
    <d v="2014-08-27T19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3"/>
    <n v="16.38"/>
    <x v="2"/>
    <s v="web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0"/>
    <n v="10"/>
    <x v="2"/>
    <s v="web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n v="0"/>
    <x v="2"/>
    <s v="web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1"/>
    <n v="292.2"/>
    <x v="2"/>
    <s v="web"/>
    <x v="608"/>
    <d v="2015-06-15T17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1"/>
    <n v="5"/>
    <x v="2"/>
    <s v="web"/>
    <x v="609"/>
    <d v="2015-11-28T20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n v="0"/>
    <x v="2"/>
    <s v="web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n v="0"/>
    <x v="2"/>
    <s v="web"/>
    <x v="611"/>
    <d v="2016-01-19T08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n v="0"/>
    <n v="0"/>
    <x v="2"/>
    <s v="web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21"/>
    <n v="105.93"/>
    <x v="2"/>
    <s v="web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n v="0"/>
    <x v="2"/>
    <s v="web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n v="0"/>
    <x v="2"/>
    <s v="web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n v="0"/>
    <x v="2"/>
    <s v="web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3"/>
    <n v="20"/>
    <x v="2"/>
    <s v="web"/>
    <x v="617"/>
    <d v="2015-05-08T03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n v="0"/>
    <x v="2"/>
    <s v="web"/>
    <x v="618"/>
    <d v="2015-12-09T14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0"/>
    <n v="1"/>
    <x v="2"/>
    <s v="web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1"/>
    <n v="300"/>
    <x v="2"/>
    <s v="web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"/>
    <n v="87"/>
    <x v="2"/>
    <s v="web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6"/>
    <n v="37.89"/>
    <x v="2"/>
    <s v="web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n v="0"/>
    <x v="2"/>
    <s v="web"/>
    <x v="623"/>
    <d v="2015-05-27T19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n v="0"/>
    <x v="2"/>
    <s v="web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n v="0"/>
    <x v="2"/>
    <s v="web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17"/>
    <n v="111.41"/>
    <x v="2"/>
    <s v="web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0"/>
    <n v="90"/>
    <x v="2"/>
    <s v="web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n v="0"/>
    <x v="2"/>
    <s v="web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0"/>
    <n v="116.67"/>
    <x v="2"/>
    <s v="web"/>
    <x v="629"/>
    <d v="2016-05-14T10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0"/>
    <n v="10"/>
    <x v="2"/>
    <s v="web"/>
    <x v="630"/>
    <d v="2015-09-06T00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"/>
    <n v="76.67"/>
    <x v="2"/>
    <s v="web"/>
    <x v="631"/>
    <d v="2016-05-28T13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n v="0"/>
    <x v="2"/>
    <s v="web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12"/>
    <n v="49.8"/>
    <x v="2"/>
    <s v="web"/>
    <x v="633"/>
    <d v="2016-06-17T18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0"/>
    <n v="1"/>
    <x v="2"/>
    <s v="web"/>
    <x v="634"/>
    <d v="2015-02-26T17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0"/>
    <n v="2"/>
    <x v="2"/>
    <s v="web"/>
    <x v="635"/>
    <d v="2015-04-11T21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0"/>
    <n v="4"/>
    <x v="2"/>
    <s v="web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n v="0"/>
    <x v="2"/>
    <s v="web"/>
    <x v="637"/>
    <d v="2017-02-25T18:04:00"/>
  </r>
  <r>
    <x v="638"/>
    <s v="W (Canceled)"/>
    <s v="O0"/>
    <n v="200000"/>
    <n v="18"/>
    <x v="1"/>
    <x v="12"/>
    <s v="EUR"/>
    <n v="1490447662"/>
    <n v="1485267262"/>
    <x v="0"/>
    <n v="6"/>
    <x v="1"/>
    <s v="technology/web"/>
    <n v="0"/>
    <n v="3"/>
    <x v="2"/>
    <s v="web"/>
    <x v="638"/>
    <d v="2017-03-25T08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0"/>
    <n v="1"/>
    <x v="2"/>
    <s v="web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44"/>
    <n v="50.5"/>
    <x v="2"/>
    <s v="wearables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19"/>
    <n v="151.32"/>
    <x v="2"/>
    <s v="wearables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60"/>
    <n v="134.36000000000001"/>
    <x v="2"/>
    <s v="wearables"/>
    <x v="642"/>
    <d v="2015-08-19T10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06"/>
    <n v="174.03"/>
    <x v="2"/>
    <s v="wearables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00"/>
    <n v="73.489999999999995"/>
    <x v="2"/>
    <s v="wearables"/>
    <x v="644"/>
    <d v="2014-10-28T20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79"/>
    <n v="23.52"/>
    <x v="2"/>
    <s v="wearables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32"/>
    <n v="39.07"/>
    <x v="2"/>
    <s v="wearables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07"/>
    <n v="125.94"/>
    <x v="2"/>
    <s v="wearables"/>
    <x v="647"/>
    <d v="2016-03-17T12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27"/>
    <n v="1644"/>
    <x v="2"/>
    <s v="wearables"/>
    <x v="648"/>
    <d v="2014-10-14T11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40"/>
    <n v="42.67"/>
    <x v="2"/>
    <s v="wearables"/>
    <x v="649"/>
    <d v="2014-09-16T16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12.00000000000001"/>
    <n v="35.130000000000003"/>
    <x v="2"/>
    <s v="wearables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01"/>
    <n v="239.35"/>
    <x v="2"/>
    <s v="wearables"/>
    <x v="651"/>
    <d v="2014-12-12T19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00"/>
    <n v="107.64"/>
    <x v="2"/>
    <s v="wearables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41"/>
    <n v="95.83"/>
    <x v="2"/>
    <s v="wearables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67"/>
    <n v="31.66"/>
    <x v="2"/>
    <s v="wearables"/>
    <x v="654"/>
    <d v="2015-07-08T17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47"/>
    <n v="42.89"/>
    <x v="2"/>
    <s v="wearables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14"/>
    <n v="122.74"/>
    <x v="2"/>
    <s v="wearables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26"/>
    <n v="190.45"/>
    <x v="2"/>
    <s v="wearables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04"/>
    <n v="109.34"/>
    <x v="2"/>
    <s v="wearables"/>
    <x v="658"/>
    <d v="2015-07-26T13:00:00"/>
  </r>
  <r>
    <x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01"/>
    <n v="143.66999999999999"/>
    <x v="2"/>
    <s v="wearables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"/>
    <n v="84.94"/>
    <x v="2"/>
    <s v="wearables"/>
    <x v="660"/>
    <d v="2014-11-09T13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1"/>
    <n v="10.56"/>
    <x v="2"/>
    <s v="wearables"/>
    <x v="661"/>
    <d v="2016-10-23T10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0"/>
    <n v="39"/>
    <x v="2"/>
    <s v="wearables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0"/>
    <n v="100"/>
    <x v="2"/>
    <s v="wearables"/>
    <x v="663"/>
    <d v="2015-07-18T15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8"/>
    <n v="31.17"/>
    <x v="2"/>
    <s v="wearables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19"/>
    <n v="155.33000000000001"/>
    <x v="2"/>
    <s v="wearables"/>
    <x v="665"/>
    <d v="2017-01-13T12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0"/>
    <n v="2"/>
    <x v="2"/>
    <s v="wearables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n v="10"/>
    <n v="178.93"/>
    <x v="2"/>
    <s v="wearables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5"/>
    <n v="27.36"/>
    <x v="2"/>
    <s v="wearables"/>
    <x v="668"/>
    <d v="2015-05-11T14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22"/>
    <n v="1536.25"/>
    <x v="2"/>
    <s v="wearables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n v="28.999999999999996"/>
    <n v="85"/>
    <x v="2"/>
    <s v="wearables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39"/>
    <n v="788.53"/>
    <x v="2"/>
    <s v="wearables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22"/>
    <n v="50.3"/>
    <x v="2"/>
    <s v="wearables"/>
    <x v="672"/>
    <d v="2014-12-31T23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0"/>
    <n v="68.33"/>
    <x v="2"/>
    <s v="wearables"/>
    <x v="673"/>
    <d v="2014-09-01T15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0"/>
    <n v="7.5"/>
    <x v="2"/>
    <s v="wearables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15"/>
    <n v="34.270000000000003"/>
    <x v="2"/>
    <s v="wearables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"/>
    <n v="61.29"/>
    <x v="2"/>
    <s v="wearables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n v="26"/>
    <n v="133.25"/>
    <x v="2"/>
    <s v="wearables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4"/>
    <n v="65.180000000000007"/>
    <x v="2"/>
    <s v="wearables"/>
    <x v="678"/>
    <d v="2016-05-21T04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15"/>
    <n v="93.9"/>
    <x v="2"/>
    <s v="wearables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26"/>
    <n v="150.65"/>
    <x v="2"/>
    <s v="wearables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0"/>
    <n v="1"/>
    <x v="2"/>
    <s v="wearables"/>
    <x v="681"/>
    <d v="2016-10-26T14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0"/>
    <n v="13.25"/>
    <x v="2"/>
    <s v="wearables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1"/>
    <n v="99.33"/>
    <x v="2"/>
    <s v="wearables"/>
    <x v="683"/>
    <d v="2016-10-31T16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.0000000000000009"/>
    <n v="177.39"/>
    <x v="2"/>
    <s v="wearables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28.000000000000004"/>
    <n v="55.3"/>
    <x v="2"/>
    <s v="wearables"/>
    <x v="685"/>
    <d v="2015-01-12T15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n v="0"/>
    <n v="0"/>
    <x v="2"/>
    <s v="wearables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n v="4"/>
    <n v="591.66999999999996"/>
    <x v="2"/>
    <s v="wearables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73"/>
    <n v="405.5"/>
    <x v="2"/>
    <s v="wearables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57.999999999999993"/>
    <n v="343.15"/>
    <x v="2"/>
    <s v="wearables"/>
    <x v="689"/>
    <d v="2016-12-07T23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12"/>
    <n v="72.59"/>
    <x v="2"/>
    <s v="wearables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1"/>
    <n v="26"/>
    <x v="2"/>
    <s v="wearables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7.0000000000000009"/>
    <n v="6.5"/>
    <x v="2"/>
    <s v="wearables"/>
    <x v="692"/>
    <d v="2016-12-22T04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35"/>
    <n v="119.39"/>
    <x v="2"/>
    <s v="wearables"/>
    <x v="693"/>
    <d v="2015-04-30T14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0"/>
    <n v="84.29"/>
    <x v="2"/>
    <s v="wearables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"/>
    <n v="90.86"/>
    <x v="2"/>
    <s v="wearables"/>
    <x v="695"/>
    <d v="2014-10-31T07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0"/>
    <n v="1"/>
    <x v="2"/>
    <s v="wearables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46"/>
    <n v="20.34"/>
    <x v="2"/>
    <s v="wearables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15"/>
    <n v="530.69000000000005"/>
    <x v="2"/>
    <s v="wearables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82"/>
    <n v="120.39"/>
    <x v="2"/>
    <s v="wearables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3"/>
    <n v="13"/>
    <x v="2"/>
    <s v="wearables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27"/>
    <n v="291.33"/>
    <x v="2"/>
    <s v="wearables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31"/>
    <n v="124.92"/>
    <x v="2"/>
    <s v="wearables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6"/>
    <n v="119.57"/>
    <x v="2"/>
    <s v="wearables"/>
    <x v="703"/>
    <d v="2017-01-31T18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1"/>
    <n v="120.25"/>
    <x v="2"/>
    <s v="wearables"/>
    <x v="704"/>
    <d v="2017-02-19T23:37:48"/>
  </r>
  <r>
    <x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1"/>
    <n v="195.4"/>
    <x v="2"/>
    <s v="wearables"/>
    <x v="705"/>
    <d v="2017-01-21T06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n v="0"/>
    <x v="2"/>
    <s v="wearables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79"/>
    <n v="117.7"/>
    <x v="2"/>
    <s v="wearables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22"/>
    <n v="23.95"/>
    <x v="2"/>
    <s v="wearables"/>
    <x v="708"/>
    <d v="2014-09-13T08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0"/>
    <n v="30.5"/>
    <x v="2"/>
    <s v="wearables"/>
    <x v="709"/>
    <d v="2014-12-04T19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n v="0"/>
    <x v="2"/>
    <s v="wearables"/>
    <x v="710"/>
    <d v="2014-08-19T19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34"/>
    <n v="99.97"/>
    <x v="2"/>
    <s v="wearables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0"/>
    <n v="26.25"/>
    <x v="2"/>
    <s v="wearables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n v="1"/>
    <n v="199"/>
    <x v="2"/>
    <s v="wearables"/>
    <x v="713"/>
    <d v="2016-06-05T07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15"/>
    <n v="80.319999999999993"/>
    <x v="2"/>
    <s v="wearables"/>
    <x v="714"/>
    <d v="2017-02-28T13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"/>
    <n v="115.75"/>
    <x v="2"/>
    <s v="wearables"/>
    <x v="715"/>
    <d v="2015-11-04T22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10"/>
    <n v="44.69"/>
    <x v="2"/>
    <s v="wearables"/>
    <x v="716"/>
    <d v="2014-11-30T19:00:00"/>
  </r>
  <r>
    <x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0"/>
    <n v="76.25"/>
    <x v="2"/>
    <s v="wearables"/>
    <x v="717"/>
    <d v="2014-09-05T15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1"/>
    <n v="22.5"/>
    <x v="2"/>
    <s v="wearables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"/>
    <n v="19.399999999999999"/>
    <x v="2"/>
    <s v="wearables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44"/>
    <n v="66.709999999999994"/>
    <x v="3"/>
    <s v="nonfiction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22"/>
    <n v="84.14"/>
    <x v="3"/>
    <s v="nonfiction"/>
    <x v="721"/>
    <d v="2014-08-01T08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32"/>
    <n v="215.73"/>
    <x v="3"/>
    <s v="nonfiction"/>
    <x v="722"/>
    <d v="2012-04-08T13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09.00000000000001"/>
    <n v="54.69"/>
    <x v="3"/>
    <s v="nonfiction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05"/>
    <n v="51.63"/>
    <x v="3"/>
    <s v="nonfiction"/>
    <x v="724"/>
    <d v="2011-06-30T10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00"/>
    <n v="143.36000000000001"/>
    <x v="3"/>
    <s v="nonfiction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01"/>
    <n v="72.430000000000007"/>
    <x v="3"/>
    <s v="nonfiction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56"/>
    <n v="36.53"/>
    <x v="3"/>
    <s v="nonfiction"/>
    <x v="727"/>
    <d v="2013-01-14T16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06"/>
    <n v="60.9"/>
    <x v="3"/>
    <s v="nonfiction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31"/>
    <n v="43.55"/>
    <x v="3"/>
    <s v="nonfiction"/>
    <x v="729"/>
    <d v="2012-09-18T23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32"/>
    <n v="99.77"/>
    <x v="3"/>
    <s v="nonfiction"/>
    <x v="730"/>
    <d v="2011-12-07T12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26"/>
    <n v="88.73"/>
    <x v="3"/>
    <s v="nonfiction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60"/>
    <n v="4.92"/>
    <x v="3"/>
    <s v="nonfiction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20"/>
    <n v="17.82"/>
    <x v="3"/>
    <s v="nonfiction"/>
    <x v="733"/>
    <d v="2013-12-20T05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26"/>
    <n v="187.19"/>
    <x v="3"/>
    <s v="nonfiction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13.99999999999999"/>
    <n v="234.81"/>
    <x v="3"/>
    <s v="nonfiction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15"/>
    <n v="105.05"/>
    <x v="3"/>
    <s v="nonfiction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22"/>
    <n v="56.67"/>
    <x v="3"/>
    <s v="nonfiction"/>
    <x v="737"/>
    <d v="2014-02-14T15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07"/>
    <n v="39.049999999999997"/>
    <x v="3"/>
    <s v="nonfiction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58"/>
    <n v="68.349999999999994"/>
    <x v="3"/>
    <s v="nonfiction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07"/>
    <n v="169.58"/>
    <x v="3"/>
    <s v="nonfiction"/>
    <x v="740"/>
    <d v="2015-06-20T22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02"/>
    <n v="141.41999999999999"/>
    <x v="3"/>
    <s v="nonfiction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11.00000000000001"/>
    <n v="67.39"/>
    <x v="3"/>
    <s v="nonfiction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48"/>
    <n v="54.27"/>
    <x v="3"/>
    <s v="nonfiction"/>
    <x v="743"/>
    <d v="2012-04-16T16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02"/>
    <n v="82.52"/>
    <x v="3"/>
    <s v="nonfiction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79"/>
    <n v="53.73"/>
    <x v="3"/>
    <s v="nonfiction"/>
    <x v="745"/>
    <d v="2013-05-03T08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11.00000000000001"/>
    <n v="34.21"/>
    <x v="3"/>
    <s v="nonfiction"/>
    <x v="746"/>
    <d v="2012-09-22T22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00"/>
    <n v="127.33"/>
    <x v="3"/>
    <s v="nonfiction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00"/>
    <n v="45.57"/>
    <x v="3"/>
    <s v="nonfiction"/>
    <x v="748"/>
    <d v="2014-08-10T15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06"/>
    <n v="95.96"/>
    <x v="3"/>
    <s v="nonfiction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03"/>
    <n v="77.27"/>
    <x v="3"/>
    <s v="nonfiction"/>
    <x v="750"/>
    <d v="2013-02-24T16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19"/>
    <n v="57.34"/>
    <x v="3"/>
    <s v="nonfiction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12.00000000000001"/>
    <n v="53.19"/>
    <x v="3"/>
    <s v="nonfiction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28"/>
    <n v="492.31"/>
    <x v="3"/>
    <s v="nonfiction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04"/>
    <n v="42.35"/>
    <x v="3"/>
    <s v="nonfiction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02"/>
    <n v="37.47"/>
    <x v="3"/>
    <s v="nonfiction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18"/>
    <n v="37.450000000000003"/>
    <x v="3"/>
    <s v="nonfiction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38"/>
    <n v="33.06"/>
    <x v="3"/>
    <s v="nonfiction"/>
    <x v="757"/>
    <d v="2012-12-05T20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02"/>
    <n v="134.21"/>
    <x v="3"/>
    <s v="nonfiction"/>
    <x v="758"/>
    <d v="2010-10-08T15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02"/>
    <n v="51.47"/>
    <x v="3"/>
    <s v="nonfiction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n v="0"/>
    <x v="3"/>
    <s v="fiction"/>
    <x v="760"/>
    <d v="2016-11-26T14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5"/>
    <n v="39.17"/>
    <x v="3"/>
    <s v="fiction"/>
    <x v="761"/>
    <d v="2014-02-02T13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n v="0"/>
    <n v="0"/>
    <x v="3"/>
    <s v="fiction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0"/>
    <n v="5"/>
    <x v="3"/>
    <s v="fiction"/>
    <x v="763"/>
    <d v="2013-08-15T05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n v="0"/>
    <x v="3"/>
    <s v="fiction"/>
    <x v="764"/>
    <d v="2015-09-09T23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36"/>
    <n v="57.3"/>
    <x v="3"/>
    <s v="fiction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n v="0"/>
    <x v="3"/>
    <s v="fiction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4"/>
    <n v="59"/>
    <x v="3"/>
    <s v="fiction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n v="0"/>
    <x v="3"/>
    <s v="fiction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41"/>
    <n v="31.85"/>
    <x v="3"/>
    <s v="fiction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n v="0"/>
    <x v="3"/>
    <s v="fiction"/>
    <x v="770"/>
    <d v="2013-02-24T18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0"/>
    <n v="10"/>
    <x v="3"/>
    <s v="fiction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"/>
    <n v="50"/>
    <x v="3"/>
    <s v="fiction"/>
    <x v="772"/>
    <d v="2009-10-31T22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1"/>
    <n v="16"/>
    <x v="3"/>
    <s v="fiction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70"/>
    <n v="39"/>
    <x v="3"/>
    <s v="fiction"/>
    <x v="774"/>
    <d v="2014-02-23T13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2"/>
    <n v="34"/>
    <x v="3"/>
    <s v="fiction"/>
    <x v="775"/>
    <d v="2011-12-15T20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51"/>
    <n v="63.12"/>
    <x v="3"/>
    <s v="fiction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1"/>
    <n v="7"/>
    <x v="3"/>
    <s v="fiction"/>
    <x v="777"/>
    <d v="2013-07-31T18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0"/>
    <n v="2"/>
    <x v="3"/>
    <s v="fiction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3"/>
    <n v="66.67"/>
    <x v="3"/>
    <s v="fiction"/>
    <x v="779"/>
    <d v="2010-10-14T23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04"/>
    <n v="38.520000000000003"/>
    <x v="4"/>
    <s v="rock"/>
    <x v="780"/>
    <d v="2011-05-03T11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33"/>
    <n v="42.61"/>
    <x v="4"/>
    <s v="rock"/>
    <x v="781"/>
    <d v="2013-06-07T19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00"/>
    <n v="50"/>
    <x v="4"/>
    <s v="rock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48"/>
    <n v="63.49"/>
    <x v="4"/>
    <s v="rock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03"/>
    <n v="102.5"/>
    <x v="4"/>
    <s v="rock"/>
    <x v="784"/>
    <d v="2014-03-16T21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81"/>
    <n v="31.14"/>
    <x v="4"/>
    <s v="rock"/>
    <x v="785"/>
    <d v="2013-02-28T09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43"/>
    <n v="162.27000000000001"/>
    <x v="4"/>
    <s v="rock"/>
    <x v="786"/>
    <d v="2012-05-11T10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13.99999999999999"/>
    <n v="80.59"/>
    <x v="4"/>
    <s v="rock"/>
    <x v="787"/>
    <d v="2013-11-01T10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04"/>
    <n v="59.85"/>
    <x v="4"/>
    <s v="rock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09.00000000000001"/>
    <n v="132.86000000000001"/>
    <x v="4"/>
    <s v="rock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44"/>
    <n v="92.55"/>
    <x v="4"/>
    <s v="rock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04"/>
    <n v="60.86"/>
    <x v="4"/>
    <s v="rock"/>
    <x v="791"/>
    <d v="2013-11-13T00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00"/>
    <n v="41.85"/>
    <x v="4"/>
    <s v="rock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03"/>
    <n v="88.33"/>
    <x v="4"/>
    <s v="rock"/>
    <x v="793"/>
    <d v="2013-07-02T23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05"/>
    <n v="158.96"/>
    <x v="4"/>
    <s v="rock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12.00000000000001"/>
    <n v="85.05"/>
    <x v="4"/>
    <s v="rock"/>
    <x v="795"/>
    <d v="2012-04-06T23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01"/>
    <n v="112.61"/>
    <x v="4"/>
    <s v="rock"/>
    <x v="796"/>
    <d v="2013-09-15T16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08"/>
    <n v="45.44"/>
    <x v="4"/>
    <s v="rock"/>
    <x v="797"/>
    <d v="2012-04-28T23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14.99999999999999"/>
    <n v="46.22"/>
    <x v="4"/>
    <s v="rock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00"/>
    <n v="178.61"/>
    <x v="4"/>
    <s v="rock"/>
    <x v="799"/>
    <d v="2012-04-27T11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52"/>
    <n v="40.75"/>
    <x v="4"/>
    <s v="rock"/>
    <x v="800"/>
    <d v="2014-09-11T05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12.00000000000001"/>
    <n v="43.73"/>
    <x v="4"/>
    <s v="rock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01"/>
    <n v="81.069999999999993"/>
    <x v="4"/>
    <s v="rock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23"/>
    <n v="74.61"/>
    <x v="4"/>
    <s v="rock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00"/>
    <n v="305.56"/>
    <x v="4"/>
    <s v="rock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05"/>
    <n v="58.33"/>
    <x v="4"/>
    <s v="rock"/>
    <x v="805"/>
    <d v="2011-07-16T18:00:00"/>
  </r>
  <r>
    <x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04"/>
    <n v="117.68"/>
    <x v="4"/>
    <s v="rock"/>
    <x v="806"/>
    <d v="2011-09-07T11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05"/>
    <n v="73.77"/>
    <x v="4"/>
    <s v="rock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00"/>
    <n v="104.65"/>
    <x v="4"/>
    <s v="rock"/>
    <x v="808"/>
    <d v="2014-12-21T23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04"/>
    <n v="79.83"/>
    <x v="4"/>
    <s v="rock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05"/>
    <n v="58.33"/>
    <x v="4"/>
    <s v="rock"/>
    <x v="810"/>
    <d v="2012-08-31T20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04"/>
    <n v="86.67"/>
    <x v="4"/>
    <s v="rock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52"/>
    <n v="27.61"/>
    <x v="4"/>
    <s v="rock"/>
    <x v="812"/>
    <d v="2013-03-01T08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60"/>
    <n v="25"/>
    <x v="4"/>
    <s v="rock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27"/>
    <n v="45.46"/>
    <x v="4"/>
    <s v="rock"/>
    <x v="814"/>
    <d v="2011-05-31T13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07"/>
    <n v="99.53"/>
    <x v="4"/>
    <s v="rock"/>
    <x v="815"/>
    <d v="2014-11-01T17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14.99999999999999"/>
    <n v="39.31"/>
    <x v="4"/>
    <s v="rock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37"/>
    <n v="89.42"/>
    <x v="4"/>
    <s v="rock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56"/>
    <n v="28.68"/>
    <x v="4"/>
    <s v="rock"/>
    <x v="818"/>
    <d v="2012-08-07T12:01:00"/>
  </r>
  <r>
    <x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09.00000000000001"/>
    <n v="31.07"/>
    <x v="4"/>
    <s v="rock"/>
    <x v="819"/>
    <d v="2013-12-20T23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34"/>
    <n v="70.55"/>
    <x v="4"/>
    <s v="rock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00"/>
    <n v="224.13"/>
    <x v="4"/>
    <s v="rock"/>
    <x v="821"/>
    <d v="2015-05-03T23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19"/>
    <n v="51.81"/>
    <x v="4"/>
    <s v="rock"/>
    <x v="822"/>
    <d v="2012-10-05T17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80"/>
    <n v="43.52"/>
    <x v="4"/>
    <s v="rock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34"/>
    <n v="39.82"/>
    <x v="4"/>
    <s v="rock"/>
    <x v="824"/>
    <d v="2010-04-18T01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00"/>
    <n v="126.81"/>
    <x v="4"/>
    <s v="rock"/>
    <x v="825"/>
    <d v="2012-10-29T02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01"/>
    <n v="113.88"/>
    <x v="4"/>
    <s v="rock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03"/>
    <n v="28.18"/>
    <x v="4"/>
    <s v="rock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07"/>
    <n v="36.61"/>
    <x v="4"/>
    <s v="rock"/>
    <x v="828"/>
    <d v="2012-06-25T11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04"/>
    <n v="32.5"/>
    <x v="4"/>
    <s v="rock"/>
    <x v="829"/>
    <d v="2016-07-13T14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08"/>
    <n v="60.66"/>
    <x v="4"/>
    <s v="rock"/>
    <x v="830"/>
    <d v="2013-03-22T06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33"/>
    <n v="175"/>
    <x v="4"/>
    <s v="rock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01"/>
    <n v="97.99"/>
    <x v="4"/>
    <s v="rock"/>
    <x v="832"/>
    <d v="2012-01-21T03:13:00"/>
  </r>
  <r>
    <x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02"/>
    <n v="148.78"/>
    <x v="4"/>
    <s v="rock"/>
    <x v="833"/>
    <d v="2014-04-19T16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31"/>
    <n v="96.08"/>
    <x v="4"/>
    <s v="rock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17"/>
    <n v="58.63"/>
    <x v="4"/>
    <s v="rock"/>
    <x v="835"/>
    <d v="2012-05-18T22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01"/>
    <n v="109.71"/>
    <x v="4"/>
    <s v="rock"/>
    <x v="836"/>
    <d v="2013-10-06T20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22"/>
    <n v="49.11"/>
    <x v="4"/>
    <s v="rock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45"/>
    <n v="47.67"/>
    <x v="4"/>
    <s v="rock"/>
    <x v="838"/>
    <d v="2012-01-17T16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17"/>
    <n v="60.74"/>
    <x v="4"/>
    <s v="rock"/>
    <x v="839"/>
    <d v="2012-09-22T13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20"/>
    <n v="63.38"/>
    <x v="4"/>
    <s v="metal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01"/>
    <n v="53.89"/>
    <x v="4"/>
    <s v="metal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04"/>
    <n v="66.87"/>
    <x v="4"/>
    <s v="metal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67"/>
    <n v="63.1"/>
    <x v="4"/>
    <s v="metal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94"/>
    <n v="36.630000000000003"/>
    <x v="4"/>
    <s v="metal"/>
    <x v="844"/>
    <d v="2014-10-31T23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20"/>
    <n v="34.01"/>
    <x v="4"/>
    <s v="metal"/>
    <x v="845"/>
    <d v="2016-09-04T22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22"/>
    <n v="28.55"/>
    <x v="4"/>
    <s v="metal"/>
    <x v="846"/>
    <d v="2014-03-10T09:00:00"/>
  </r>
  <r>
    <x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00"/>
    <n v="10"/>
    <x v="4"/>
    <s v="metal"/>
    <x v="847"/>
    <d v="2015-07-10T14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00"/>
    <n v="18.75"/>
    <x v="4"/>
    <s v="metal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20"/>
    <n v="41.7"/>
    <x v="4"/>
    <s v="metal"/>
    <x v="849"/>
    <d v="2015-03-15T21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55"/>
    <n v="46.67"/>
    <x v="4"/>
    <s v="metal"/>
    <x v="850"/>
    <d v="2016-04-24T23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30"/>
    <n v="37.270000000000003"/>
    <x v="4"/>
    <s v="metal"/>
    <x v="851"/>
    <d v="2016-07-31T14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05"/>
    <n v="59.26"/>
    <x v="4"/>
    <s v="metal"/>
    <x v="852"/>
    <d v="2016-10-24T16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00"/>
    <n v="30"/>
    <x v="4"/>
    <s v="metal"/>
    <x v="853"/>
    <d v="2015-02-16T14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18"/>
    <n v="65.86"/>
    <x v="4"/>
    <s v="metal"/>
    <x v="854"/>
    <d v="2016-12-28T00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03"/>
    <n v="31.91"/>
    <x v="4"/>
    <s v="metal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18.00000000000003"/>
    <n v="19.46"/>
    <x v="4"/>
    <s v="metal"/>
    <x v="856"/>
    <d v="2016-10-25T14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00"/>
    <n v="50"/>
    <x v="4"/>
    <s v="metal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44"/>
    <n v="22.74"/>
    <x v="4"/>
    <s v="metal"/>
    <x v="858"/>
    <d v="2015-04-15T17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05"/>
    <n v="42.72"/>
    <x v="4"/>
    <s v="metal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18"/>
    <n v="52.92"/>
    <x v="4"/>
    <s v="jazz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"/>
    <n v="50.5"/>
    <x v="4"/>
    <s v="jazz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0"/>
    <n v="42.5"/>
    <x v="4"/>
    <s v="jazz"/>
    <x v="862"/>
    <d v="2013-11-11T09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5"/>
    <n v="18"/>
    <x v="4"/>
    <s v="jazz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42"/>
    <n v="34.18"/>
    <x v="4"/>
    <s v="jazz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"/>
    <n v="22.5"/>
    <x v="4"/>
    <s v="jazz"/>
    <x v="865"/>
    <d v="2013-01-16T13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18"/>
    <n v="58.18"/>
    <x v="4"/>
    <s v="jazz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24"/>
    <n v="109.18"/>
    <x v="4"/>
    <s v="jazz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0"/>
    <n v="50"/>
    <x v="4"/>
    <s v="jazz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12"/>
    <n v="346.67"/>
    <x v="4"/>
    <s v="jazz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0"/>
    <n v="12.4"/>
    <x v="4"/>
    <s v="jazz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"/>
    <n v="27.08"/>
    <x v="4"/>
    <s v="jazz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1"/>
    <n v="32.5"/>
    <x v="4"/>
    <s v="jazz"/>
    <x v="872"/>
    <d v="2011-03-10T14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"/>
    <n v="9"/>
    <x v="4"/>
    <s v="jazz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24"/>
    <n v="34.76"/>
    <x v="4"/>
    <s v="jazz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n v="0"/>
    <x v="4"/>
    <s v="jazz"/>
    <x v="875"/>
    <d v="2015-09-21T12:22:11"/>
  </r>
  <r>
    <x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41"/>
    <n v="28.58"/>
    <x v="4"/>
    <s v="jazz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68"/>
    <n v="46.59"/>
    <x v="4"/>
    <s v="jazz"/>
    <x v="877"/>
    <d v="2013-12-19T13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"/>
    <n v="32.5"/>
    <x v="4"/>
    <s v="jazz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31"/>
    <n v="21.47"/>
    <x v="4"/>
    <s v="jazz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3"/>
    <n v="14.13"/>
    <x v="4"/>
    <s v="indie rock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1"/>
    <n v="30"/>
    <x v="4"/>
    <s v="indie rock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20"/>
    <n v="21.57"/>
    <x v="4"/>
    <s v="indie rock"/>
    <x v="882"/>
    <d v="2011-09-06T15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40"/>
    <n v="83.38"/>
    <x v="4"/>
    <s v="indie rock"/>
    <x v="883"/>
    <d v="2016-03-02T17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1"/>
    <n v="10"/>
    <x v="4"/>
    <s v="indie rock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75"/>
    <n v="35.71"/>
    <x v="4"/>
    <s v="indie rock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41"/>
    <n v="29.29"/>
    <x v="4"/>
    <s v="indie rock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n v="0"/>
    <x v="4"/>
    <s v="indie rock"/>
    <x v="887"/>
    <d v="2012-05-27T18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.0000000000000009"/>
    <n v="18"/>
    <x v="4"/>
    <s v="indie rock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"/>
    <n v="73.760000000000005"/>
    <x v="4"/>
    <s v="indie rock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"/>
    <n v="31.25"/>
    <x v="4"/>
    <s v="indie rock"/>
    <x v="890"/>
    <d v="2013-11-21T12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"/>
    <n v="28.89"/>
    <x v="4"/>
    <s v="indie rock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41"/>
    <n v="143.82"/>
    <x v="4"/>
    <s v="indie rock"/>
    <x v="892"/>
    <d v="2010-07-31T23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10"/>
    <n v="40"/>
    <x v="4"/>
    <s v="indie rock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39"/>
    <n v="147.81"/>
    <x v="4"/>
    <s v="indie rock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"/>
    <n v="27.86"/>
    <x v="4"/>
    <s v="indie rock"/>
    <x v="895"/>
    <d v="2010-10-24T22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40"/>
    <n v="44.44"/>
    <x v="4"/>
    <s v="indie rock"/>
    <x v="896"/>
    <d v="2015-08-27T23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n v="0"/>
    <x v="4"/>
    <s v="indie rock"/>
    <x v="897"/>
    <d v="2012-11-28T12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3"/>
    <n v="35"/>
    <x v="4"/>
    <s v="indie rock"/>
    <x v="898"/>
    <d v="2012-01-15T13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37"/>
    <n v="35"/>
    <x v="4"/>
    <s v="indie rock"/>
    <x v="899"/>
    <d v="2011-05-27T21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0"/>
    <n v="10.5"/>
    <x v="4"/>
    <s v="jazz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n v="0"/>
    <x v="4"/>
    <s v="jazz"/>
    <x v="901"/>
    <d v="2010-06-08T14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0"/>
    <n v="30"/>
    <x v="4"/>
    <s v="jazz"/>
    <x v="902"/>
    <d v="2014-08-30T10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"/>
    <n v="40"/>
    <x v="4"/>
    <s v="jazz"/>
    <x v="903"/>
    <d v="2012-09-22T21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0"/>
    <n v="50.33"/>
    <x v="4"/>
    <s v="jazz"/>
    <x v="904"/>
    <d v="2016-01-02T20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"/>
    <n v="32.67"/>
    <x v="4"/>
    <s v="jazz"/>
    <x v="905"/>
    <d v="2011-01-24T00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n v="0"/>
    <x v="4"/>
    <s v="jazz"/>
    <x v="906"/>
    <d v="2014-03-12T22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n v="0"/>
    <x v="4"/>
    <s v="jazz"/>
    <x v="907"/>
    <d v="2011-09-10T23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n v="0"/>
    <x v="4"/>
    <s v="jazz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"/>
    <n v="65"/>
    <x v="4"/>
    <s v="jazz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22"/>
    <n v="24.6"/>
    <x v="4"/>
    <s v="jazz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n v="0"/>
    <x v="4"/>
    <s v="jazz"/>
    <x v="911"/>
    <d v="2014-01-23T19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1"/>
    <n v="15"/>
    <x v="4"/>
    <s v="jazz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7.0000000000000009"/>
    <n v="82.58"/>
    <x v="4"/>
    <s v="jazz"/>
    <x v="913"/>
    <d v="2012-05-04T22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n v="0"/>
    <x v="4"/>
    <s v="jazz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6"/>
    <n v="41.67"/>
    <x v="4"/>
    <s v="jazz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n v="0"/>
    <x v="4"/>
    <s v="jazz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1"/>
    <n v="30"/>
    <x v="4"/>
    <s v="jazz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"/>
    <n v="19.600000000000001"/>
    <x v="4"/>
    <s v="jazz"/>
    <x v="918"/>
    <d v="2014-12-01T17:59:21"/>
  </r>
  <r>
    <x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1"/>
    <n v="100"/>
    <x v="4"/>
    <s v="jazz"/>
    <x v="919"/>
    <d v="2012-12-19T10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n v="0"/>
    <x v="4"/>
    <s v="jazz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31"/>
    <n v="231.75"/>
    <x v="4"/>
    <s v="jazz"/>
    <x v="921"/>
    <d v="2011-12-12T00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21"/>
    <n v="189.33"/>
    <x v="4"/>
    <s v="jazz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"/>
    <n v="55"/>
    <x v="4"/>
    <s v="jazz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11"/>
    <n v="21.8"/>
    <x v="4"/>
    <s v="jazz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3"/>
    <n v="32"/>
    <x v="4"/>
    <s v="jazz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n v="0"/>
    <x v="4"/>
    <s v="jazz"/>
    <x v="926"/>
    <d v="2010-07-08T17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n v="0"/>
    <x v="4"/>
    <s v="jazz"/>
    <x v="927"/>
    <d v="2012-05-14T14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11"/>
    <n v="56.25"/>
    <x v="4"/>
    <s v="jazz"/>
    <x v="928"/>
    <d v="2012-11-17T19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n v="0"/>
    <x v="4"/>
    <s v="jazz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38"/>
    <n v="69"/>
    <x v="4"/>
    <s v="jazz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7.0000000000000009"/>
    <n v="18.71"/>
    <x v="4"/>
    <s v="jazz"/>
    <x v="931"/>
    <d v="2014-03-16T17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15"/>
    <n v="46.03"/>
    <x v="4"/>
    <s v="jazz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6"/>
    <n v="60"/>
    <x v="4"/>
    <s v="jazz"/>
    <x v="933"/>
    <d v="2014-05-11T23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30"/>
    <n v="50.67"/>
    <x v="4"/>
    <s v="jazz"/>
    <x v="934"/>
    <d v="2014-05-04T01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"/>
    <n v="25"/>
    <x v="4"/>
    <s v="jazz"/>
    <x v="935"/>
    <d v="2016-01-29T03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n v="0"/>
    <x v="4"/>
    <s v="jazz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"/>
    <n v="20"/>
    <x v="4"/>
    <s v="jazz"/>
    <x v="937"/>
    <d v="2013-11-03T15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0"/>
    <n v="25"/>
    <x v="4"/>
    <s v="jazz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"/>
    <n v="20"/>
    <x v="4"/>
    <s v="jazz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17"/>
    <n v="110.29"/>
    <x v="2"/>
    <s v="wearables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"/>
    <n v="37.450000000000003"/>
    <x v="2"/>
    <s v="wearables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9"/>
    <n v="41.75"/>
    <x v="2"/>
    <s v="wearables"/>
    <x v="942"/>
    <d v="2016-02-18T15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10"/>
    <n v="24.08"/>
    <x v="2"/>
    <s v="wearables"/>
    <x v="943"/>
    <d v="2016-11-29T12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13"/>
    <n v="69.41"/>
    <x v="2"/>
    <s v="wearables"/>
    <x v="944"/>
    <d v="2016-04-18T09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"/>
    <n v="155.25"/>
    <x v="2"/>
    <s v="wearables"/>
    <x v="945"/>
    <d v="2017-02-18T18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2"/>
    <n v="57.2"/>
    <x v="2"/>
    <s v="wearables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n v="0"/>
    <x v="2"/>
    <s v="wearables"/>
    <x v="947"/>
    <d v="2016-06-30T13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12"/>
    <n v="60"/>
    <x v="2"/>
    <s v="wearables"/>
    <x v="948"/>
    <d v="2016-03-12T14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"/>
    <n v="39"/>
    <x v="2"/>
    <s v="wearables"/>
    <x v="949"/>
    <d v="2016-02-20T20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28.000000000000004"/>
    <n v="58.42"/>
    <x v="2"/>
    <s v="wearables"/>
    <x v="950"/>
    <d v="2016-01-17T13:01:01"/>
  </r>
  <r>
    <x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38"/>
    <n v="158.63999999999999"/>
    <x v="2"/>
    <s v="wearables"/>
    <x v="951"/>
    <d v="2016-06-04T10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40"/>
    <n v="99.86"/>
    <x v="2"/>
    <s v="wearables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1"/>
    <n v="25.2"/>
    <x v="2"/>
    <s v="wearables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43"/>
    <n v="89.19"/>
    <x v="2"/>
    <s v="wearables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6"/>
    <n v="182.62"/>
    <x v="2"/>
    <s v="wearables"/>
    <x v="955"/>
    <d v="2016-09-13T02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2"/>
    <n v="50.65"/>
    <x v="2"/>
    <s v="wearables"/>
    <x v="956"/>
    <d v="2015-04-26T15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2"/>
    <n v="33.29"/>
    <x v="2"/>
    <s v="wearables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11"/>
    <n v="51.82"/>
    <x v="2"/>
    <s v="wearables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39"/>
    <n v="113.63"/>
    <x v="2"/>
    <s v="wearables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46"/>
    <n v="136.46"/>
    <x v="2"/>
    <s v="wearables"/>
    <x v="960"/>
    <d v="2017-03-14T09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42"/>
    <n v="364.35"/>
    <x v="2"/>
    <s v="wearables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28.000000000000004"/>
    <n v="19.239999999999998"/>
    <x v="2"/>
    <s v="wearables"/>
    <x v="962"/>
    <d v="2016-02-11T12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"/>
    <n v="41.89"/>
    <x v="2"/>
    <s v="wearables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1"/>
    <n v="30.31"/>
    <x v="2"/>
    <s v="wearables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"/>
    <n v="49.67"/>
    <x v="2"/>
    <s v="wearables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15"/>
    <n v="59.2"/>
    <x v="2"/>
    <s v="wearables"/>
    <x v="966"/>
    <d v="2016-10-06T10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18"/>
    <n v="43.98"/>
    <x v="2"/>
    <s v="wearables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"/>
    <n v="26.5"/>
    <x v="2"/>
    <s v="wearables"/>
    <x v="968"/>
    <d v="2014-08-15T15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n v="47"/>
    <n v="1272.73"/>
    <x v="2"/>
    <s v="wearables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46"/>
    <n v="164"/>
    <x v="2"/>
    <s v="wearables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0"/>
    <n v="45.2"/>
    <x v="2"/>
    <s v="wearables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35"/>
    <n v="153.88999999999999"/>
    <x v="2"/>
    <s v="wearables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"/>
    <n v="51.38"/>
    <x v="2"/>
    <s v="wearables"/>
    <x v="973"/>
    <d v="2015-11-08T20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1"/>
    <n v="93.33"/>
    <x v="2"/>
    <s v="wearables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3"/>
    <n v="108.63"/>
    <x v="2"/>
    <s v="wearables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2"/>
    <n v="160.5"/>
    <x v="2"/>
    <s v="wearables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n v="34"/>
    <n v="75.75"/>
    <x v="2"/>
    <s v="wearables"/>
    <x v="977"/>
    <d v="2016-02-21T17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56.000000000000007"/>
    <n v="790.84"/>
    <x v="2"/>
    <s v="wearables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83"/>
    <n v="301.94"/>
    <x v="2"/>
    <s v="wearables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15"/>
    <n v="47.94"/>
    <x v="2"/>
    <s v="wearables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0"/>
    <n v="2.75"/>
    <x v="2"/>
    <s v="wearables"/>
    <x v="981"/>
    <d v="2014-08-09T17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0"/>
    <n v="1"/>
    <x v="2"/>
    <s v="wearables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30"/>
    <n v="171.79"/>
    <x v="2"/>
    <s v="wearables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"/>
    <n v="35.33"/>
    <x v="2"/>
    <s v="wearables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"/>
    <n v="82.09"/>
    <x v="2"/>
    <s v="wearables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13"/>
    <n v="110.87"/>
    <x v="2"/>
    <s v="wearables"/>
    <x v="986"/>
    <d v="2016-01-09T19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13"/>
    <n v="161.22"/>
    <x v="2"/>
    <s v="wearables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n v="0"/>
    <n v="0"/>
    <x v="2"/>
    <s v="wearables"/>
    <x v="988"/>
    <d v="2016-10-01T03:33:45"/>
  </r>
  <r>
    <x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17"/>
    <n v="52.41"/>
    <x v="2"/>
    <s v="wearables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0"/>
    <n v="13"/>
    <x v="2"/>
    <s v="wearables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"/>
    <n v="30.29"/>
    <x v="2"/>
    <s v="wearables"/>
    <x v="991"/>
    <d v="2016-07-12T13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0"/>
    <n v="116.75"/>
    <x v="2"/>
    <s v="wearables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25"/>
    <n v="89.6"/>
    <x v="2"/>
    <s v="wearables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"/>
    <n v="424.45"/>
    <x v="2"/>
    <s v="wearables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.0000000000000009"/>
    <n v="80.67"/>
    <x v="2"/>
    <s v="wearables"/>
    <x v="995"/>
    <d v="2014-11-29T11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2"/>
    <n v="13"/>
    <x v="2"/>
    <s v="wearables"/>
    <x v="996"/>
    <d v="2014-07-27T10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"/>
    <n v="8.1300000000000008"/>
    <x v="2"/>
    <s v="wearables"/>
    <x v="997"/>
    <d v="2014-11-27T22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59"/>
    <n v="153.43"/>
    <x v="2"/>
    <s v="wearables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8"/>
    <n v="292.08"/>
    <x v="2"/>
    <s v="wearables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"/>
    <n v="3304"/>
    <x v="2"/>
    <s v="wearables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04"/>
    <n v="1300"/>
    <x v="2"/>
    <s v="wearables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30"/>
    <n v="134.55000000000001"/>
    <x v="2"/>
    <s v="wearables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16"/>
    <n v="214.07"/>
    <x v="2"/>
    <s v="wearables"/>
    <x v="1003"/>
    <d v="2017-03-16T11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82"/>
    <n v="216.34"/>
    <x v="2"/>
    <s v="wearables"/>
    <x v="1004"/>
    <d v="2016-02-18T12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75"/>
    <n v="932.31"/>
    <x v="2"/>
    <s v="wearables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6"/>
    <n v="29.25"/>
    <x v="2"/>
    <s v="wearables"/>
    <x v="1006"/>
    <d v="2014-12-12T02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44"/>
    <n v="174.95"/>
    <x v="2"/>
    <s v="wearables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n v="0"/>
    <n v="250"/>
    <x v="2"/>
    <s v="wearables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13"/>
    <n v="65"/>
    <x v="2"/>
    <s v="wearables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0"/>
    <n v="55"/>
    <x v="2"/>
    <s v="wearables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0"/>
    <n v="75"/>
    <x v="2"/>
    <s v="wearables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35"/>
    <n v="1389.36"/>
    <x v="2"/>
    <s v="wearables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35"/>
    <n v="95.91"/>
    <x v="2"/>
    <s v="wearables"/>
    <x v="1013"/>
    <d v="2015-12-29T15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31"/>
    <n v="191.25"/>
    <x v="2"/>
    <s v="wearables"/>
    <x v="1014"/>
    <d v="2014-12-31T19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3"/>
    <n v="40"/>
    <x v="2"/>
    <s v="wearables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3"/>
    <n v="74.790000000000006"/>
    <x v="2"/>
    <s v="wearables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23"/>
    <n v="161.12"/>
    <x v="2"/>
    <s v="wearables"/>
    <x v="1017"/>
    <d v="2015-11-21T12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"/>
    <n v="88.71"/>
    <x v="2"/>
    <s v="wearables"/>
    <x v="1018"/>
    <d v="2016-07-14T06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47"/>
    <n v="53.25"/>
    <x v="2"/>
    <s v="wearables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06"/>
    <n v="106.2"/>
    <x v="4"/>
    <s v="electronic music"/>
    <x v="1020"/>
    <d v="2015-06-01T19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52"/>
    <n v="22.08"/>
    <x v="4"/>
    <s v="electronic music"/>
    <x v="1021"/>
    <d v="2015-10-16T23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14.99999999999999"/>
    <n v="31.05"/>
    <x v="4"/>
    <s v="electronic music"/>
    <x v="1022"/>
    <d v="2015-05-17T10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37"/>
    <n v="36.21"/>
    <x v="4"/>
    <s v="electronic music"/>
    <x v="1023"/>
    <d v="2015-06-20T17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19"/>
    <n v="388.98"/>
    <x v="4"/>
    <s v="electronic music"/>
    <x v="1024"/>
    <d v="2016-01-31T08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10.00000000000001"/>
    <n v="71.849999999999994"/>
    <x v="4"/>
    <s v="electronic music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00"/>
    <n v="57.38"/>
    <x v="4"/>
    <s v="electronic music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03"/>
    <n v="69.67"/>
    <x v="4"/>
    <s v="electronic music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17"/>
    <n v="45.99"/>
    <x v="4"/>
    <s v="electronic music"/>
    <x v="1028"/>
    <d v="2017-03-06T15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12.00000000000001"/>
    <n v="79.260000000000005"/>
    <x v="4"/>
    <s v="electronic music"/>
    <x v="1029"/>
    <d v="2015-04-04T16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42"/>
    <n v="43.03"/>
    <x v="4"/>
    <s v="electronic music"/>
    <x v="1030"/>
    <d v="2016-09-12T06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07"/>
    <n v="108.48"/>
    <x v="4"/>
    <s v="electronic music"/>
    <x v="1031"/>
    <d v="2015-12-16T13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08"/>
    <n v="61.03"/>
    <x v="4"/>
    <s v="electronic music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03"/>
    <n v="50.59"/>
    <x v="4"/>
    <s v="electronic music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30"/>
    <n v="39.159999999999997"/>
    <x v="4"/>
    <s v="electronic music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08"/>
    <n v="65.16"/>
    <x v="4"/>
    <s v="electronic music"/>
    <x v="1035"/>
    <d v="2015-02-11T10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12.00000000000001"/>
    <n v="23.96"/>
    <x v="4"/>
    <s v="electronic music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02"/>
    <n v="48.62"/>
    <x v="4"/>
    <s v="electronic music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45"/>
    <n v="35.74"/>
    <x v="4"/>
    <s v="electronic music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28"/>
    <n v="21.37"/>
    <x v="4"/>
    <s v="electronic music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0"/>
    <n v="250"/>
    <x v="5"/>
    <s v="audio"/>
    <x v="1040"/>
    <d v="2016-08-27T12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n v="0"/>
    <x v="5"/>
    <s v="audio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2"/>
    <n v="10"/>
    <x v="5"/>
    <s v="audio"/>
    <x v="1042"/>
    <d v="2014-09-12T05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9"/>
    <n v="29.24"/>
    <x v="5"/>
    <s v="audio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0"/>
    <n v="3"/>
    <x v="5"/>
    <s v="audio"/>
    <x v="1044"/>
    <d v="2015-03-05T15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3"/>
    <n v="33.25"/>
    <x v="5"/>
    <s v="audio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n v="0"/>
    <x v="5"/>
    <s v="audio"/>
    <x v="1046"/>
    <d v="2015-12-26T15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0"/>
    <n v="1"/>
    <x v="5"/>
    <s v="audio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"/>
    <n v="53"/>
    <x v="5"/>
    <s v="audio"/>
    <x v="1048"/>
    <d v="2016-09-24T20:16:29"/>
  </r>
  <r>
    <x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n v="0"/>
    <x v="5"/>
    <s v="audio"/>
    <x v="1049"/>
    <d v="2016-02-12T05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n v="0"/>
    <x v="5"/>
    <s v="audio"/>
    <x v="1050"/>
    <d v="2015-09-14T14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n v="0"/>
    <x v="5"/>
    <s v="audio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n v="0"/>
    <x v="5"/>
    <s v="audio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1"/>
    <n v="15"/>
    <x v="5"/>
    <s v="audio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n v="0"/>
    <x v="5"/>
    <s v="audio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n v="0"/>
    <x v="5"/>
    <s v="audio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n v="0"/>
    <x v="5"/>
    <s v="audio"/>
    <x v="1056"/>
    <d v="2015-04-24T11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n v="0"/>
    <x v="5"/>
    <s v="audio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n v="0"/>
    <x v="5"/>
    <s v="audio"/>
    <x v="1058"/>
    <d v="2015-03-25T19:00:00"/>
  </r>
  <r>
    <x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n v="0"/>
    <x v="5"/>
    <s v="audio"/>
    <x v="1059"/>
    <d v="2015-03-13T12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1"/>
    <n v="50"/>
    <x v="5"/>
    <s v="audio"/>
    <x v="1060"/>
    <d v="2015-04-15T16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n v="0"/>
    <x v="5"/>
    <s v="audio"/>
    <x v="1061"/>
    <d v="2016-05-01T20:00:00"/>
  </r>
  <r>
    <x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95"/>
    <n v="47.5"/>
    <x v="5"/>
    <s v="audio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n v="0"/>
    <x v="5"/>
    <s v="audio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9"/>
    <n v="65.67"/>
    <x v="6"/>
    <s v="video games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3"/>
    <n v="16.2"/>
    <x v="6"/>
    <s v="video games"/>
    <x v="1065"/>
    <d v="2014-02-19T04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"/>
    <n v="34.130000000000003"/>
    <x v="6"/>
    <s v="video games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26"/>
    <n v="13"/>
    <x v="6"/>
    <s v="video games"/>
    <x v="1067"/>
    <d v="2013-12-21T15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0"/>
    <n v="11.25"/>
    <x v="6"/>
    <s v="video games"/>
    <x v="1068"/>
    <d v="2016-04-10T02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39"/>
    <n v="40.479999999999997"/>
    <x v="6"/>
    <s v="video games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1"/>
    <n v="35"/>
    <x v="6"/>
    <s v="video games"/>
    <x v="1070"/>
    <d v="2012-09-30T19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n v="0"/>
    <x v="6"/>
    <s v="video games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0"/>
    <n v="12.75"/>
    <x v="6"/>
    <s v="video games"/>
    <x v="1072"/>
    <d v="2014-02-05T14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"/>
    <n v="10"/>
    <x v="6"/>
    <s v="video games"/>
    <x v="1073"/>
    <d v="2011-10-16T18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"/>
    <n v="113.57"/>
    <x v="6"/>
    <s v="video games"/>
    <x v="1074"/>
    <d v="2014-01-03T23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5"/>
    <n v="15"/>
    <x v="6"/>
    <s v="video games"/>
    <x v="1075"/>
    <d v="2012-05-06T16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63"/>
    <n v="48.28"/>
    <x v="6"/>
    <s v="video games"/>
    <x v="1076"/>
    <d v="2014-09-11T04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28.999999999999996"/>
    <n v="43.98"/>
    <x v="6"/>
    <s v="video games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8"/>
    <n v="9"/>
    <x v="6"/>
    <s v="video games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3"/>
    <n v="37.67"/>
    <x v="6"/>
    <s v="video games"/>
    <x v="1079"/>
    <d v="2016-05-14T08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"/>
    <n v="18.579999999999998"/>
    <x v="6"/>
    <s v="video games"/>
    <x v="1080"/>
    <d v="2014-05-10T22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0"/>
    <n v="3"/>
    <x v="6"/>
    <s v="video games"/>
    <x v="1081"/>
    <d v="2015-01-28T17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1"/>
    <n v="18.670000000000002"/>
    <x v="6"/>
    <s v="video games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1"/>
    <n v="410"/>
    <x v="6"/>
    <s v="video games"/>
    <x v="1083"/>
    <d v="2014-08-02T10:49:43"/>
  </r>
  <r>
    <x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n v="0"/>
    <x v="6"/>
    <s v="video games"/>
    <x v="1084"/>
    <d v="2014-08-08T16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"/>
    <n v="114"/>
    <x v="6"/>
    <s v="video games"/>
    <x v="1085"/>
    <d v="2016-03-14T10:06:15"/>
  </r>
  <r>
    <x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0"/>
    <n v="7.5"/>
    <x v="6"/>
    <s v="video games"/>
    <x v="1086"/>
    <d v="2014-08-24T15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n v="0"/>
    <x v="6"/>
    <s v="video games"/>
    <x v="1087"/>
    <d v="2014-06-15T12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14.000000000000002"/>
    <n v="43.42"/>
    <x v="6"/>
    <s v="video games"/>
    <x v="1088"/>
    <d v="2014-04-24T14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8"/>
    <n v="23.96"/>
    <x v="6"/>
    <s v="video games"/>
    <x v="1089"/>
    <d v="2015-06-25T23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0"/>
    <n v="5"/>
    <x v="6"/>
    <s v="video games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13"/>
    <n v="12.5"/>
    <x v="6"/>
    <s v="video games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"/>
    <n v="3"/>
    <x v="6"/>
    <s v="video games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14.000000000000002"/>
    <n v="10.56"/>
    <x v="6"/>
    <s v="video games"/>
    <x v="1093"/>
    <d v="2016-02-11T18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18"/>
    <n v="122"/>
    <x v="6"/>
    <s v="video games"/>
    <x v="1094"/>
    <d v="2011-10-09T12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"/>
    <n v="267.81"/>
    <x v="6"/>
    <s v="video games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18"/>
    <n v="74.209999999999994"/>
    <x v="6"/>
    <s v="video games"/>
    <x v="1096"/>
    <d v="2014-10-03T22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0"/>
    <n v="6.71"/>
    <x v="6"/>
    <s v="video games"/>
    <x v="1097"/>
    <d v="2014-03-02T14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.0000000000000009"/>
    <n v="81.95"/>
    <x v="6"/>
    <s v="video games"/>
    <x v="1098"/>
    <d v="2014-04-13T13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1"/>
    <n v="25"/>
    <x v="6"/>
    <s v="video games"/>
    <x v="1099"/>
    <d v="2015-05-13T15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3"/>
    <n v="10"/>
    <x v="6"/>
    <s v="video games"/>
    <x v="1100"/>
    <d v="2016-02-13T21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0"/>
    <n v="6.83"/>
    <x v="6"/>
    <s v="video games"/>
    <x v="1101"/>
    <d v="2016-07-14T13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"/>
    <n v="17.71"/>
    <x v="6"/>
    <s v="video games"/>
    <x v="1102"/>
    <d v="2013-12-09T00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2"/>
    <n v="16.2"/>
    <x v="6"/>
    <s v="video games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5"/>
    <n v="80.3"/>
    <x v="6"/>
    <s v="video games"/>
    <x v="1104"/>
    <d v="2014-06-11T04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0"/>
    <n v="71.55"/>
    <x v="6"/>
    <s v="video games"/>
    <x v="1105"/>
    <d v="2014-03-23T21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41"/>
    <n v="23.57"/>
    <x v="6"/>
    <s v="video games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n v="0"/>
    <x v="6"/>
    <s v="video games"/>
    <x v="1107"/>
    <d v="2014-07-23T15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3"/>
    <n v="34.880000000000003"/>
    <x v="6"/>
    <s v="video games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0"/>
    <n v="15"/>
    <x v="6"/>
    <s v="video games"/>
    <x v="1109"/>
    <d v="2016-11-18T14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1"/>
    <n v="23.18"/>
    <x v="6"/>
    <s v="video games"/>
    <x v="1110"/>
    <d v="2012-12-07T17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0"/>
    <n v="1"/>
    <x v="6"/>
    <s v="video games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36"/>
    <n v="100.23"/>
    <x v="6"/>
    <s v="video games"/>
    <x v="1112"/>
    <d v="2015-01-19T03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1"/>
    <n v="5"/>
    <x v="6"/>
    <s v="video games"/>
    <x v="1113"/>
    <d v="2014-08-14T18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0"/>
    <n v="3.33"/>
    <x v="6"/>
    <s v="video games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0"/>
    <n v="13.25"/>
    <x v="6"/>
    <s v="video games"/>
    <x v="1115"/>
    <d v="2016-03-30T10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0"/>
    <n v="17.850000000000001"/>
    <x v="6"/>
    <s v="video games"/>
    <x v="1116"/>
    <d v="2012-06-09T15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"/>
    <n v="10.38"/>
    <x v="6"/>
    <s v="video games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"/>
    <n v="36.33"/>
    <x v="6"/>
    <s v="video games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0"/>
    <n v="5"/>
    <x v="6"/>
    <s v="video games"/>
    <x v="1119"/>
    <d v="2014-04-06T14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n v="0"/>
    <x v="6"/>
    <s v="video games"/>
    <x v="1120"/>
    <d v="2011-10-28T15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0"/>
    <n v="5.8"/>
    <x v="6"/>
    <s v="video games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n v="0"/>
    <x v="6"/>
    <s v="video games"/>
    <x v="1122"/>
    <d v="2013-05-30T11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0"/>
    <n v="3.67"/>
    <x v="6"/>
    <s v="video games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0"/>
    <n v="60.71"/>
    <x v="6"/>
    <s v="mobile games"/>
    <x v="1124"/>
    <d v="2015-04-30T11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n v="0"/>
    <x v="6"/>
    <s v="mobile games"/>
    <x v="1125"/>
    <d v="2015-09-25T09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1"/>
    <n v="5"/>
    <x v="6"/>
    <s v="mobile games"/>
    <x v="1126"/>
    <d v="2016-07-14T02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2"/>
    <n v="25.43"/>
    <x v="6"/>
    <s v="mobile games"/>
    <x v="1127"/>
    <d v="2014-11-14T16:30:00"/>
  </r>
  <r>
    <x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0"/>
    <n v="1"/>
    <x v="6"/>
    <s v="mobile games"/>
    <x v="1128"/>
    <d v="2014-08-07T10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0"/>
    <n v="10.5"/>
    <x v="6"/>
    <s v="mobile games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0"/>
    <n v="3.67"/>
    <x v="6"/>
    <s v="mobile games"/>
    <x v="1130"/>
    <d v="2014-11-25T19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n v="0"/>
    <x v="6"/>
    <s v="mobile games"/>
    <x v="1131"/>
    <d v="2015-12-24T16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14.000000000000002"/>
    <n v="110.62"/>
    <x v="6"/>
    <s v="mobile games"/>
    <x v="1132"/>
    <d v="2016-12-31T21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1"/>
    <n v="20"/>
    <x v="6"/>
    <s v="mobile games"/>
    <x v="1133"/>
    <d v="2014-07-31T04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0"/>
    <n v="1"/>
    <x v="6"/>
    <s v="mobile games"/>
    <x v="1134"/>
    <d v="2014-11-28T23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5"/>
    <n v="50"/>
    <x v="6"/>
    <s v="mobile games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"/>
    <n v="45"/>
    <x v="6"/>
    <s v="mobile games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40"/>
    <n v="253.21"/>
    <x v="6"/>
    <s v="mobile games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0"/>
    <n v="31.25"/>
    <x v="6"/>
    <s v="mobile games"/>
    <x v="1138"/>
    <d v="2017-01-21T16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0"/>
    <n v="5"/>
    <x v="6"/>
    <s v="mobile games"/>
    <x v="1139"/>
    <d v="2015-01-01T03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n v="0"/>
    <x v="6"/>
    <s v="mobile games"/>
    <x v="1140"/>
    <d v="2015-08-06T06:05:21"/>
  </r>
  <r>
    <x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n v="0"/>
    <x v="6"/>
    <s v="mobile games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n v="0"/>
    <x v="6"/>
    <s v="mobile games"/>
    <x v="1142"/>
    <d v="2015-02-16T19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0"/>
    <n v="23.25"/>
    <x v="6"/>
    <s v="mobile games"/>
    <x v="1143"/>
    <d v="2015-12-16T23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n v="0"/>
    <x v="7"/>
    <s v="food trucks"/>
    <x v="1144"/>
    <d v="2015-04-28T23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0"/>
    <n v="100"/>
    <x v="7"/>
    <s v="food trucks"/>
    <x v="1145"/>
    <d v="2014-10-02T12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9"/>
    <n v="44.17"/>
    <x v="7"/>
    <s v="food trucks"/>
    <x v="1146"/>
    <d v="2014-05-02T17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n v="0"/>
    <x v="7"/>
    <s v="food trucks"/>
    <x v="1147"/>
    <d v="2014-10-19T18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0"/>
    <n v="24.33"/>
    <x v="7"/>
    <s v="food trucks"/>
    <x v="1148"/>
    <d v="2016-12-01T00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0"/>
    <n v="37.5"/>
    <x v="7"/>
    <s v="food trucks"/>
    <x v="1149"/>
    <d v="2016-06-16T12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10"/>
    <n v="42"/>
    <x v="7"/>
    <s v="food trucks"/>
    <x v="1150"/>
    <d v="2016-01-08T17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n v="0"/>
    <x v="7"/>
    <s v="food trucks"/>
    <x v="1151"/>
    <d v="2015-09-06T21:27:43"/>
  </r>
  <r>
    <x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6"/>
    <n v="60.73"/>
    <x v="7"/>
    <s v="food trucks"/>
    <x v="1152"/>
    <d v="2015-05-15T12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1"/>
    <n v="50"/>
    <x v="7"/>
    <s v="food trucks"/>
    <x v="1153"/>
    <d v="2015-06-18T12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7.0000000000000009"/>
    <n v="108.33"/>
    <x v="7"/>
    <s v="food trucks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1"/>
    <n v="23.5"/>
    <x v="7"/>
    <s v="food trucks"/>
    <x v="1155"/>
    <d v="2014-08-14T13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n v="0"/>
    <x v="7"/>
    <s v="food trucks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2"/>
    <n v="50.33"/>
    <x v="7"/>
    <s v="food trucks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0"/>
    <n v="11.67"/>
    <x v="7"/>
    <s v="food trucks"/>
    <x v="1158"/>
    <d v="2014-12-08T21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n v="0"/>
    <x v="7"/>
    <s v="food trucks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4"/>
    <n v="60.79"/>
    <x v="7"/>
    <s v="food trucks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n v="0"/>
    <x v="7"/>
    <s v="food trucks"/>
    <x v="1161"/>
    <d v="2015-05-19T10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0"/>
    <n v="17.5"/>
    <x v="7"/>
    <s v="food trucks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n v="0"/>
    <x v="7"/>
    <s v="food trucks"/>
    <x v="1163"/>
    <d v="2014-08-09T12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n v="0"/>
    <x v="7"/>
    <s v="food trucks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21"/>
    <n v="82.82"/>
    <x v="7"/>
    <s v="food trucks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19"/>
    <n v="358.88"/>
    <x v="7"/>
    <s v="food trucks"/>
    <x v="1166"/>
    <d v="2015-06-25T23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2"/>
    <n v="61.19"/>
    <x v="7"/>
    <s v="food trucks"/>
    <x v="1167"/>
    <d v="2014-09-12T12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6"/>
    <n v="340"/>
    <x v="7"/>
    <s v="food trucks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0"/>
    <n v="5.67"/>
    <x v="7"/>
    <s v="food trucks"/>
    <x v="1169"/>
    <d v="2015-02-22T03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0"/>
    <n v="50"/>
    <x v="7"/>
    <s v="food trucks"/>
    <x v="1170"/>
    <d v="2015-05-30T16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0"/>
    <n v="25"/>
    <x v="7"/>
    <s v="food trucks"/>
    <x v="1171"/>
    <d v="2014-11-13T15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n v="0"/>
    <x v="7"/>
    <s v="food trucks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0"/>
    <n v="30"/>
    <x v="7"/>
    <s v="food trucks"/>
    <x v="1173"/>
    <d v="2015-08-02T23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6"/>
    <n v="46.63"/>
    <x v="7"/>
    <s v="food trucks"/>
    <x v="1174"/>
    <d v="2016-05-08T15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3"/>
    <n v="65"/>
    <x v="7"/>
    <s v="food trucks"/>
    <x v="1175"/>
    <d v="2015-07-15T12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0"/>
    <n v="10"/>
    <x v="7"/>
    <s v="food trucks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n v="0"/>
    <x v="7"/>
    <s v="food trucks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0"/>
    <n v="5"/>
    <x v="7"/>
    <s v="food trucks"/>
    <x v="1178"/>
    <d v="2014-08-16T16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"/>
    <n v="640"/>
    <x v="7"/>
    <s v="food trucks"/>
    <x v="1179"/>
    <d v="2015-10-28T12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12"/>
    <n v="69.12"/>
    <x v="7"/>
    <s v="food trucks"/>
    <x v="1180"/>
    <d v="2014-06-28T14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0"/>
    <n v="1.33"/>
    <x v="7"/>
    <s v="food trucks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"/>
    <n v="10.5"/>
    <x v="7"/>
    <s v="food trucks"/>
    <x v="1182"/>
    <d v="2017-01-12T11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4"/>
    <n v="33.33"/>
    <x v="7"/>
    <s v="food trucks"/>
    <x v="1183"/>
    <d v="2016-11-01T22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05"/>
    <n v="61.56"/>
    <x v="8"/>
    <s v="photobooks"/>
    <x v="1184"/>
    <d v="2017-02-06T09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05"/>
    <n v="118.74"/>
    <x v="8"/>
    <s v="photobooks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07"/>
    <n v="65.08"/>
    <x v="8"/>
    <s v="photobooks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04"/>
    <n v="130.16"/>
    <x v="8"/>
    <s v="photobooks"/>
    <x v="1187"/>
    <d v="2015-05-17T13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61"/>
    <n v="37.78"/>
    <x v="8"/>
    <s v="photobooks"/>
    <x v="1188"/>
    <d v="2016-12-28T11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08"/>
    <n v="112.79"/>
    <x v="8"/>
    <s v="photobooks"/>
    <x v="1189"/>
    <d v="2016-06-29T18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35"/>
    <n v="51.92"/>
    <x v="8"/>
    <s v="photobooks"/>
    <x v="1190"/>
    <d v="2014-08-31T10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09.00000000000001"/>
    <n v="89.24"/>
    <x v="8"/>
    <s v="photobooks"/>
    <x v="1191"/>
    <d v="2016-03-20T08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90"/>
    <n v="19.329999999999998"/>
    <x v="8"/>
    <s v="photobooks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04"/>
    <n v="79.97"/>
    <x v="8"/>
    <s v="photobooks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22"/>
    <n v="56.41"/>
    <x v="8"/>
    <s v="photobooks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n v="135"/>
    <n v="79.41"/>
    <x v="8"/>
    <s v="photobooks"/>
    <x v="1195"/>
    <d v="2015-12-20T04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70"/>
    <n v="76.44"/>
    <x v="8"/>
    <s v="photobooks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52.99999999999997"/>
    <n v="121"/>
    <x v="8"/>
    <s v="photobooks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61"/>
    <n v="54.62"/>
    <x v="8"/>
    <s v="photobooks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01"/>
    <n v="299.22000000000003"/>
    <x v="8"/>
    <s v="photobooks"/>
    <x v="1199"/>
    <d v="2015-07-08T13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26"/>
    <n v="58.53"/>
    <x v="8"/>
    <s v="photobooks"/>
    <x v="1200"/>
    <d v="2015-04-16T06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02"/>
    <n v="55.37"/>
    <x v="8"/>
    <s v="photobooks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99"/>
    <n v="183.8"/>
    <x v="8"/>
    <s v="photobooks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02"/>
    <n v="165.35"/>
    <x v="8"/>
    <s v="photobooks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03"/>
    <n v="234.79"/>
    <x v="8"/>
    <s v="photobooks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01"/>
    <n v="211.48"/>
    <x v="8"/>
    <s v="photobooks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n v="114.99999999999999"/>
    <n v="32.340000000000003"/>
    <x v="8"/>
    <s v="photobooks"/>
    <x v="1206"/>
    <d v="2017-03-11T08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n v="104"/>
    <n v="123.38"/>
    <x v="8"/>
    <s v="photobooks"/>
    <x v="1207"/>
    <d v="2016-03-31T05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55"/>
    <n v="207.07"/>
    <x v="8"/>
    <s v="photobooks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06"/>
    <n v="138.26"/>
    <x v="8"/>
    <s v="photobooks"/>
    <x v="1209"/>
    <d v="2017-02-25T15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54"/>
    <n v="493.82"/>
    <x v="8"/>
    <s v="photobooks"/>
    <x v="1210"/>
    <d v="2015-05-31T16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01"/>
    <n v="168.5"/>
    <x v="8"/>
    <s v="photobooks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29"/>
    <n v="38.869999999999997"/>
    <x v="8"/>
    <s v="photobooks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02"/>
    <n v="61.53"/>
    <x v="8"/>
    <s v="photobooks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32"/>
    <n v="105.44"/>
    <x v="8"/>
    <s v="photobooks"/>
    <x v="1214"/>
    <d v="2015-06-09T15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86"/>
    <n v="71.59"/>
    <x v="8"/>
    <s v="photobooks"/>
    <x v="1215"/>
    <d v="2014-05-30T17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46"/>
    <n v="91.88"/>
    <x v="8"/>
    <s v="photobooks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03"/>
    <n v="148.57"/>
    <x v="8"/>
    <s v="photobooks"/>
    <x v="1217"/>
    <d v="2016-07-14T14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72"/>
    <n v="174.21"/>
    <x v="8"/>
    <s v="photobooks"/>
    <x v="1218"/>
    <d v="2015-10-31T22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59"/>
    <n v="102.86"/>
    <x v="8"/>
    <s v="photobooks"/>
    <x v="1219"/>
    <d v="2016-10-20T06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04"/>
    <n v="111.18"/>
    <x v="8"/>
    <s v="photobooks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11.00000000000001"/>
    <n v="23.8"/>
    <x v="8"/>
    <s v="photobooks"/>
    <x v="1221"/>
    <d v="2016-12-03T19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80"/>
    <n v="81.27"/>
    <x v="8"/>
    <s v="photobooks"/>
    <x v="1222"/>
    <d v="2016-03-31T23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12.00000000000001"/>
    <n v="116.21"/>
    <x v="8"/>
    <s v="photobooks"/>
    <x v="1223"/>
    <d v="2016-11-10T00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.0000000000000009"/>
    <n v="58.89"/>
    <x v="4"/>
    <s v="world music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"/>
    <n v="44"/>
    <x v="4"/>
    <s v="world music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4"/>
    <n v="48.43"/>
    <x v="4"/>
    <s v="world music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n v="0"/>
    <x v="4"/>
    <s v="world music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28.999999999999996"/>
    <n v="61.04"/>
    <x v="4"/>
    <s v="world music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1"/>
    <n v="25"/>
    <x v="4"/>
    <s v="world music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n v="0"/>
    <x v="4"/>
    <s v="world music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n v="0"/>
    <x v="4"/>
    <s v="world music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1"/>
    <n v="40"/>
    <x v="4"/>
    <s v="world music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12"/>
    <n v="19.329999999999998"/>
    <x v="4"/>
    <s v="world music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n v="0"/>
    <x v="4"/>
    <s v="world music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3"/>
    <n v="35"/>
    <x v="4"/>
    <s v="world music"/>
    <x v="1235"/>
    <d v="2013-12-14T22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n v="0"/>
    <x v="4"/>
    <s v="world music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n v="0"/>
    <x v="4"/>
    <s v="world music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18"/>
    <n v="59.33"/>
    <x v="4"/>
    <s v="world music"/>
    <x v="1238"/>
    <d v="2011-08-06T09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n v="0"/>
    <x v="4"/>
    <s v="world music"/>
    <x v="1239"/>
    <d v="2012-01-05T18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"/>
    <n v="30.13"/>
    <x v="4"/>
    <s v="world music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51"/>
    <n v="74.62"/>
    <x v="4"/>
    <s v="world music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1"/>
    <n v="5"/>
    <x v="4"/>
    <s v="world music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14.000000000000002"/>
    <n v="44.5"/>
    <x v="4"/>
    <s v="world music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04"/>
    <n v="46.13"/>
    <x v="4"/>
    <s v="rock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20"/>
    <n v="141.47"/>
    <x v="4"/>
    <s v="rock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17"/>
    <n v="75.48"/>
    <x v="4"/>
    <s v="rock"/>
    <x v="1246"/>
    <d v="2011-12-05T21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22"/>
    <n v="85.5"/>
    <x v="4"/>
    <s v="rock"/>
    <x v="1247"/>
    <d v="2013-05-06T02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52"/>
    <n v="64.25"/>
    <x v="4"/>
    <s v="rock"/>
    <x v="1248"/>
    <d v="2014-06-13T01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04"/>
    <n v="64.47"/>
    <x v="4"/>
    <s v="rock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00"/>
    <n v="118.2"/>
    <x v="4"/>
    <s v="rock"/>
    <x v="1250"/>
    <d v="2014-09-06T10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02"/>
    <n v="82.54"/>
    <x v="4"/>
    <s v="rock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38"/>
    <n v="34.17"/>
    <x v="4"/>
    <s v="rock"/>
    <x v="1252"/>
    <d v="2013-10-24T18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33"/>
    <n v="42.73"/>
    <x v="4"/>
    <s v="rock"/>
    <x v="1253"/>
    <d v="2014-09-03T13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99"/>
    <n v="94.49"/>
    <x v="4"/>
    <s v="rock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02"/>
    <n v="55.7"/>
    <x v="4"/>
    <s v="rock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18"/>
    <n v="98.03"/>
    <x v="4"/>
    <s v="rock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95"/>
    <n v="92.1"/>
    <x v="4"/>
    <s v="rock"/>
    <x v="1257"/>
    <d v="2011-04-02T20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13"/>
    <n v="38.18"/>
    <x v="4"/>
    <s v="rock"/>
    <x v="1258"/>
    <d v="2013-08-31T09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04"/>
    <n v="27.15"/>
    <x v="4"/>
    <s v="rock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13.99999999999999"/>
    <n v="50.69"/>
    <x v="4"/>
    <s v="rock"/>
    <x v="1260"/>
    <d v="2014-02-26T15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01"/>
    <n v="38.94"/>
    <x v="4"/>
    <s v="rock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25"/>
    <n v="77.64"/>
    <x v="4"/>
    <s v="rock"/>
    <x v="1262"/>
    <d v="2014-02-16T13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19"/>
    <n v="43.54"/>
    <x v="4"/>
    <s v="rock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66"/>
    <n v="31.82"/>
    <x v="4"/>
    <s v="rock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19"/>
    <n v="63.18"/>
    <x v="4"/>
    <s v="rock"/>
    <x v="1265"/>
    <d v="2010-11-30T10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00"/>
    <n v="190.9"/>
    <x v="4"/>
    <s v="rock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02"/>
    <n v="140.86000000000001"/>
    <x v="4"/>
    <s v="rock"/>
    <x v="1267"/>
    <d v="2013-07-24T09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17"/>
    <n v="76.92"/>
    <x v="4"/>
    <s v="rock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09.00000000000001"/>
    <n v="99.16"/>
    <x v="4"/>
    <s v="rock"/>
    <x v="1269"/>
    <d v="2016-04-15T19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14.99999999999999"/>
    <n v="67.88"/>
    <x v="4"/>
    <s v="rock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02"/>
    <n v="246.29"/>
    <x v="4"/>
    <s v="rock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06"/>
    <n v="189.29"/>
    <x v="4"/>
    <s v="rock"/>
    <x v="1272"/>
    <d v="2010-06-14T23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04"/>
    <n v="76.67"/>
    <x v="4"/>
    <s v="rock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55"/>
    <n v="82.96"/>
    <x v="4"/>
    <s v="rock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62"/>
    <n v="62.52"/>
    <x v="4"/>
    <s v="rock"/>
    <x v="1275"/>
    <d v="2013-08-07T15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04"/>
    <n v="46.07"/>
    <x v="4"/>
    <s v="rock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06"/>
    <n v="38.54"/>
    <x v="4"/>
    <s v="rock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55"/>
    <n v="53.01"/>
    <x v="4"/>
    <s v="rock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11.00000000000001"/>
    <n v="73.36"/>
    <x v="4"/>
    <s v="rock"/>
    <x v="1279"/>
    <d v="2014-03-23T20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11.00000000000001"/>
    <n v="127.98"/>
    <x v="4"/>
    <s v="rock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11.00000000000001"/>
    <n v="104.73"/>
    <x v="4"/>
    <s v="rock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24"/>
    <n v="67.67"/>
    <x v="4"/>
    <s v="rock"/>
    <x v="1282"/>
    <d v="2013-12-08T23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11"/>
    <n v="95.93"/>
    <x v="4"/>
    <s v="rock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01"/>
    <n v="65.16"/>
    <x v="1"/>
    <s v="plays"/>
    <x v="1284"/>
    <d v="2016-12-31T11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02"/>
    <n v="32.270000000000003"/>
    <x v="1"/>
    <s v="plays"/>
    <x v="1285"/>
    <d v="2015-06-20T08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08"/>
    <n v="81.25"/>
    <x v="1"/>
    <s v="plays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42"/>
    <n v="24.2"/>
    <x v="1"/>
    <s v="plays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00"/>
    <n v="65.87"/>
    <x v="1"/>
    <s v="plays"/>
    <x v="1288"/>
    <d v="2016-08-09T23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25"/>
    <n v="36.08"/>
    <x v="1"/>
    <s v="plays"/>
    <x v="1289"/>
    <d v="2017-01-03T22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09.00000000000001"/>
    <n v="44.19"/>
    <x v="1"/>
    <s v="plays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46"/>
    <n v="104.07"/>
    <x v="1"/>
    <s v="plays"/>
    <x v="1291"/>
    <d v="2015-04-07T02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10.00000000000001"/>
    <n v="35.96"/>
    <x v="1"/>
    <s v="plays"/>
    <x v="1292"/>
    <d v="2015-10-06T17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02"/>
    <n v="127.79"/>
    <x v="1"/>
    <s v="plays"/>
    <x v="1293"/>
    <d v="2015-11-14T12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22"/>
    <n v="27.73"/>
    <x v="1"/>
    <s v="plays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02"/>
    <n v="39.83"/>
    <x v="1"/>
    <s v="plays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41"/>
    <n v="52.17"/>
    <x v="1"/>
    <s v="plays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10.00000000000001"/>
    <n v="92.04"/>
    <x v="1"/>
    <s v="plays"/>
    <x v="1297"/>
    <d v="2016-05-01T12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05"/>
    <n v="63.42"/>
    <x v="1"/>
    <s v="plays"/>
    <x v="1298"/>
    <d v="2016-04-28T11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24"/>
    <n v="135.63"/>
    <x v="1"/>
    <s v="plays"/>
    <x v="1299"/>
    <d v="2015-07-14T14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35"/>
    <n v="168.75"/>
    <x v="1"/>
    <s v="plays"/>
    <x v="1300"/>
    <d v="2016-06-01T13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03"/>
    <n v="70.86"/>
    <x v="1"/>
    <s v="plays"/>
    <x v="1301"/>
    <d v="2015-07-20T22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00"/>
    <n v="50"/>
    <x v="1"/>
    <s v="plays"/>
    <x v="1302"/>
    <d v="2016-11-30T21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30"/>
    <n v="42.21"/>
    <x v="1"/>
    <s v="plays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40"/>
    <n v="152.41"/>
    <x v="2"/>
    <s v="wearables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26"/>
    <n v="90.62"/>
    <x v="2"/>
    <s v="wearables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65"/>
    <n v="201.6"/>
    <x v="2"/>
    <s v="wearables"/>
    <x v="1306"/>
    <d v="2014-12-04T05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12"/>
    <n v="127.93"/>
    <x v="2"/>
    <s v="wearables"/>
    <x v="1307"/>
    <d v="2016-02-17T07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11"/>
    <n v="29.89"/>
    <x v="2"/>
    <s v="wearables"/>
    <x v="1308"/>
    <d v="2016-10-08T09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12.00000000000001"/>
    <n v="367.97"/>
    <x v="2"/>
    <s v="wearables"/>
    <x v="1309"/>
    <d v="2015-10-15T16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16"/>
    <n v="129.16999999999999"/>
    <x v="2"/>
    <s v="wearables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32"/>
    <n v="800.7"/>
    <x v="2"/>
    <s v="wearables"/>
    <x v="1311"/>
    <d v="2016-11-30T15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1"/>
    <n v="28"/>
    <x v="2"/>
    <s v="wearables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31"/>
    <n v="102.02"/>
    <x v="2"/>
    <s v="wearables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"/>
    <n v="184.36"/>
    <x v="2"/>
    <s v="wearables"/>
    <x v="1314"/>
    <d v="2016-10-21T11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40"/>
    <n v="162.91999999999999"/>
    <x v="2"/>
    <s v="wearables"/>
    <x v="1315"/>
    <d v="2015-11-05T20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0"/>
    <n v="1"/>
    <x v="2"/>
    <s v="wearables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6"/>
    <n v="603.53"/>
    <x v="2"/>
    <s v="wearables"/>
    <x v="1317"/>
    <d v="2016-07-21T09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15"/>
    <n v="45.41"/>
    <x v="2"/>
    <s v="wearables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15"/>
    <n v="97.33"/>
    <x v="2"/>
    <s v="wearables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1"/>
    <n v="167.67"/>
    <x v="2"/>
    <s v="wearables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"/>
    <n v="859.86"/>
    <x v="2"/>
    <s v="wearables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0"/>
    <n v="26.5"/>
    <x v="2"/>
    <s v="wearables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9"/>
    <n v="30.27"/>
    <x v="2"/>
    <s v="wearables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10"/>
    <n v="54.67"/>
    <x v="2"/>
    <s v="wearables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"/>
    <n v="60.75"/>
    <x v="2"/>
    <s v="wearables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"/>
    <n v="102.73"/>
    <x v="2"/>
    <s v="wearables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4"/>
    <n v="41.59"/>
    <x v="2"/>
    <s v="wearables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"/>
    <n v="116.53"/>
    <x v="2"/>
    <s v="wearables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1"/>
    <n v="45.33"/>
    <x v="2"/>
    <s v="wearables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22"/>
    <n v="157.46"/>
    <x v="2"/>
    <s v="wearables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"/>
    <n v="100.5"/>
    <x v="2"/>
    <s v="wearables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n v="0"/>
    <x v="2"/>
    <s v="wearables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n v="0"/>
    <x v="2"/>
    <s v="wearables"/>
    <x v="1333"/>
    <d v="2014-07-15T21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11"/>
    <n v="51.82"/>
    <x v="2"/>
    <s v="wearables"/>
    <x v="1334"/>
    <d v="2016-03-11T13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20"/>
    <n v="308.75"/>
    <x v="2"/>
    <s v="wearables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85"/>
    <n v="379.23"/>
    <x v="2"/>
    <s v="wearables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49"/>
    <n v="176.36"/>
    <x v="2"/>
    <s v="wearables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"/>
    <n v="66.069999999999993"/>
    <x v="2"/>
    <s v="wearables"/>
    <x v="1338"/>
    <d v="2015-08-02T14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7.0000000000000009"/>
    <n v="89.65"/>
    <x v="2"/>
    <s v="wearables"/>
    <x v="1339"/>
    <d v="2014-12-08T11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n v="0"/>
    <x v="2"/>
    <s v="wearables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70"/>
    <n v="382.39"/>
    <x v="2"/>
    <s v="wearables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0"/>
    <n v="100"/>
    <x v="2"/>
    <s v="wearables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02"/>
    <n v="158.36000000000001"/>
    <x v="2"/>
    <s v="wearables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78"/>
    <n v="40.76"/>
    <x v="3"/>
    <s v="nonfiction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25"/>
    <n v="53.57"/>
    <x v="3"/>
    <s v="nonfiction"/>
    <x v="1345"/>
    <d v="2014-07-14T14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47"/>
    <n v="48.45"/>
    <x v="3"/>
    <s v="nonfiction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02"/>
    <n v="82.42"/>
    <x v="3"/>
    <s v="nonfiction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02"/>
    <n v="230.19"/>
    <x v="3"/>
    <s v="nonfiction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04"/>
    <n v="59.36"/>
    <x v="3"/>
    <s v="nonfiction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04"/>
    <n v="66.7"/>
    <x v="3"/>
    <s v="nonfiction"/>
    <x v="1350"/>
    <d v="2015-12-25T19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01"/>
    <n v="168.78"/>
    <x v="3"/>
    <s v="nonfiction"/>
    <x v="1351"/>
    <d v="2016-02-12T12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36"/>
    <n v="59.97"/>
    <x v="3"/>
    <s v="nonfiction"/>
    <x v="1352"/>
    <d v="2015-09-04T22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34"/>
    <n v="31.81"/>
    <x v="3"/>
    <s v="nonfiction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30"/>
    <n v="24.42"/>
    <x v="3"/>
    <s v="nonfiction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23"/>
    <n v="25.35"/>
    <x v="3"/>
    <s v="nonfiction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83"/>
    <n v="71.44"/>
    <x v="3"/>
    <s v="nonfiction"/>
    <x v="1356"/>
    <d v="2013-07-04T19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25"/>
    <n v="38.549999999999997"/>
    <x v="3"/>
    <s v="nonfiction"/>
    <x v="1357"/>
    <d v="2013-03-01T00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12.00000000000001"/>
    <n v="68.37"/>
    <x v="3"/>
    <s v="nonfiction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15.99999999999999"/>
    <n v="40.21"/>
    <x v="3"/>
    <s v="nonfiction"/>
    <x v="1359"/>
    <d v="2011-07-06T14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73"/>
    <n v="32.07"/>
    <x v="3"/>
    <s v="nonfiction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26"/>
    <n v="28.63"/>
    <x v="3"/>
    <s v="nonfiction"/>
    <x v="1361"/>
    <d v="2014-06-21T12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09.00000000000001"/>
    <n v="43.64"/>
    <x v="3"/>
    <s v="nonfiction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00"/>
    <n v="40"/>
    <x v="3"/>
    <s v="nonfiction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19"/>
    <n v="346.04"/>
    <x v="4"/>
    <s v="rock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00"/>
    <n v="81.739999999999995"/>
    <x v="4"/>
    <s v="rock"/>
    <x v="1365"/>
    <d v="2015-03-16T11:35:52"/>
  </r>
  <r>
    <x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26"/>
    <n v="64.540000000000006"/>
    <x v="4"/>
    <s v="rock"/>
    <x v="1366"/>
    <d v="2014-11-26T19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13.99999999999999"/>
    <n v="63.48"/>
    <x v="4"/>
    <s v="rock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11.00000000000001"/>
    <n v="63.62"/>
    <x v="4"/>
    <s v="rock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05"/>
    <n v="83.97"/>
    <x v="4"/>
    <s v="rock"/>
    <x v="1369"/>
    <d v="2014-04-11T09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04"/>
    <n v="77.75"/>
    <x v="4"/>
    <s v="rock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07"/>
    <n v="107.07"/>
    <x v="4"/>
    <s v="rock"/>
    <x v="1371"/>
    <d v="2015-05-07T13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24"/>
    <n v="38.75"/>
    <x v="4"/>
    <s v="rock"/>
    <x v="1372"/>
    <d v="2012-07-12T12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05"/>
    <n v="201.94"/>
    <x v="4"/>
    <s v="rock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89"/>
    <n v="43.06"/>
    <x v="4"/>
    <s v="rock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71"/>
    <n v="62.87"/>
    <x v="4"/>
    <s v="rock"/>
    <x v="1375"/>
    <d v="2017-01-14T20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52"/>
    <n v="55.61"/>
    <x v="4"/>
    <s v="rock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15.99999999999999"/>
    <n v="48.71"/>
    <x v="4"/>
    <s v="rock"/>
    <x v="1377"/>
    <d v="2017-02-02T23:11:00"/>
  </r>
  <r>
    <x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02.99999999999997"/>
    <n v="30.58"/>
    <x v="4"/>
    <s v="rock"/>
    <x v="1378"/>
    <d v="2016-08-01T13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12.00000000000001"/>
    <n v="73.91"/>
    <x v="4"/>
    <s v="rock"/>
    <x v="1379"/>
    <d v="2015-06-05T06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24"/>
    <n v="21.2"/>
    <x v="4"/>
    <s v="rock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07"/>
    <n v="73.36"/>
    <x v="4"/>
    <s v="rock"/>
    <x v="1381"/>
    <d v="2016-12-29T00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04"/>
    <n v="56.41"/>
    <x v="4"/>
    <s v="rock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12"/>
    <n v="50.25"/>
    <x v="4"/>
    <s v="rock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24"/>
    <n v="68.94"/>
    <x v="4"/>
    <s v="rock"/>
    <x v="1384"/>
    <d v="2015-07-05T12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10.00000000000001"/>
    <n v="65.91"/>
    <x v="4"/>
    <s v="rock"/>
    <x v="1385"/>
    <d v="2016-04-29T07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19"/>
    <n v="62.5"/>
    <x v="4"/>
    <s v="rock"/>
    <x v="1386"/>
    <d v="2015-07-29T10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37"/>
    <n v="70.06"/>
    <x v="4"/>
    <s v="rock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35"/>
    <n v="60.18"/>
    <x v="4"/>
    <s v="rock"/>
    <x v="1388"/>
    <d v="2016-10-17T11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45"/>
    <n v="21.38"/>
    <x v="4"/>
    <s v="rock"/>
    <x v="1389"/>
    <d v="2016-08-13T06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09.00000000000001"/>
    <n v="160.79"/>
    <x v="4"/>
    <s v="rock"/>
    <x v="1390"/>
    <d v="2015-04-27T12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10.00000000000001"/>
    <n v="42.38"/>
    <x v="4"/>
    <s v="rock"/>
    <x v="1391"/>
    <d v="2015-08-21T23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13.99999999999999"/>
    <n v="27.32"/>
    <x v="4"/>
    <s v="rock"/>
    <x v="1392"/>
    <d v="2016-03-02T22:43:06"/>
  </r>
  <r>
    <x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02"/>
    <n v="196.83"/>
    <x v="4"/>
    <s v="rock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22"/>
    <n v="53.88"/>
    <x v="4"/>
    <s v="rock"/>
    <x v="1394"/>
    <d v="2017-02-28T22:00:00"/>
  </r>
  <r>
    <x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12.00000000000001"/>
    <n v="47.76"/>
    <x v="4"/>
    <s v="rock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07"/>
    <n v="88.19"/>
    <x v="4"/>
    <s v="rock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13.99999999999999"/>
    <n v="72.06"/>
    <x v="4"/>
    <s v="rock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10.00000000000001"/>
    <n v="74.25"/>
    <x v="4"/>
    <s v="rock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26"/>
    <n v="61.7"/>
    <x v="4"/>
    <s v="rock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67"/>
    <n v="17.239999999999998"/>
    <x v="4"/>
    <s v="rock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97"/>
    <n v="51.72"/>
    <x v="4"/>
    <s v="rock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09.00000000000001"/>
    <n v="24.15"/>
    <x v="4"/>
    <s v="rock"/>
    <x v="1402"/>
    <d v="2015-04-30T19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03"/>
    <n v="62.17"/>
    <x v="4"/>
    <s v="rock"/>
    <x v="1403"/>
    <d v="2013-07-25T20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2"/>
    <n v="48.2"/>
    <x v="3"/>
    <s v="translations"/>
    <x v="1404"/>
    <d v="2015-02-22T07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0"/>
    <n v="6.18"/>
    <x v="3"/>
    <s v="translations"/>
    <x v="1405"/>
    <d v="2014-11-28T12:20:01"/>
  </r>
  <r>
    <x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n v="0"/>
    <n v="5"/>
    <x v="3"/>
    <s v="translations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1"/>
    <n v="7.5"/>
    <x v="3"/>
    <s v="translations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.0000000000000009"/>
    <n v="12"/>
    <x v="3"/>
    <s v="translations"/>
    <x v="1408"/>
    <d v="2015-11-13T16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n v="0"/>
    <x v="3"/>
    <s v="translations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n v="0"/>
    <n v="1"/>
    <x v="3"/>
    <s v="translations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0"/>
    <n v="2.33"/>
    <x v="3"/>
    <s v="translations"/>
    <x v="1411"/>
    <d v="2015-02-05T20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5"/>
    <n v="24.62"/>
    <x v="3"/>
    <s v="translations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n v="5"/>
    <n v="100"/>
    <x v="3"/>
    <s v="translations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0"/>
    <n v="1"/>
    <x v="3"/>
    <s v="translations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18"/>
    <n v="88.89"/>
    <x v="3"/>
    <s v="translations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n v="0"/>
    <x v="3"/>
    <s v="translations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"/>
    <n v="27.5"/>
    <x v="3"/>
    <s v="translations"/>
    <x v="1417"/>
    <d v="2015-09-15T06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0"/>
    <n v="6"/>
    <x v="3"/>
    <s v="translations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.0000000000000009"/>
    <n v="44.5"/>
    <x v="3"/>
    <s v="translations"/>
    <x v="1419"/>
    <d v="2016-10-09T05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3"/>
    <n v="1"/>
    <x v="3"/>
    <s v="translations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0"/>
    <n v="100"/>
    <x v="3"/>
    <s v="translations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0"/>
    <n v="13"/>
    <x v="3"/>
    <s v="translations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0"/>
    <n v="100"/>
    <x v="3"/>
    <s v="translations"/>
    <x v="1423"/>
    <d v="2016-01-01T03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20"/>
    <n v="109.07"/>
    <x v="3"/>
    <s v="translations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n v="0"/>
    <x v="3"/>
    <s v="translations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n v="0"/>
    <x v="3"/>
    <s v="translations"/>
    <x v="1426"/>
    <d v="2015-08-24T04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"/>
    <n v="104.75"/>
    <x v="3"/>
    <s v="translations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5"/>
    <n v="15"/>
    <x v="3"/>
    <s v="translations"/>
    <x v="1428"/>
    <d v="2016-04-02T03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n v="0"/>
    <x v="3"/>
    <s v="translations"/>
    <x v="1429"/>
    <d v="2015-04-09T20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"/>
    <n v="80.599999999999994"/>
    <x v="3"/>
    <s v="translations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32"/>
    <n v="115.55"/>
    <x v="3"/>
    <s v="translations"/>
    <x v="1431"/>
    <d v="2015-11-26T01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n v="0"/>
    <x v="3"/>
    <s v="translations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n v="7.0000000000000009"/>
    <n v="80.5"/>
    <x v="3"/>
    <s v="translations"/>
    <x v="1433"/>
    <d v="2016-12-10T06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10"/>
    <n v="744.55"/>
    <x v="3"/>
    <s v="translations"/>
    <x v="1434"/>
    <d v="2015-06-08T10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n v="0"/>
    <n v="7.5"/>
    <x v="3"/>
    <s v="translations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1"/>
    <n v="38.5"/>
    <x v="3"/>
    <s v="translations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27"/>
    <n v="36.68"/>
    <x v="3"/>
    <s v="translations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3"/>
    <n v="75"/>
    <x v="3"/>
    <s v="translations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7.0000000000000009"/>
    <n v="30"/>
    <x v="3"/>
    <s v="translations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n v="0"/>
    <n v="1"/>
    <x v="3"/>
    <s v="translations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"/>
    <n v="673.33"/>
    <x v="3"/>
    <s v="translations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n v="0"/>
    <x v="3"/>
    <s v="translations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n v="0"/>
    <x v="3"/>
    <s v="translations"/>
    <x v="1443"/>
    <d v="2017-01-02T17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n v="0"/>
    <x v="3"/>
    <s v="translations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n v="0"/>
    <x v="3"/>
    <s v="translations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n v="0"/>
    <n v="0"/>
    <x v="3"/>
    <s v="translations"/>
    <x v="1446"/>
    <d v="2016-04-21T05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0"/>
    <n v="25"/>
    <x v="3"/>
    <s v="translations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n v="0"/>
    <x v="3"/>
    <s v="translations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n v="0"/>
    <x v="3"/>
    <s v="translations"/>
    <x v="1449"/>
    <d v="2015-05-10T14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0"/>
    <n v="1"/>
    <x v="3"/>
    <s v="translations"/>
    <x v="1450"/>
    <d v="2016-02-19T23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0"/>
    <n v="1"/>
    <x v="3"/>
    <s v="translations"/>
    <x v="1451"/>
    <d v="2014-11-18T19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n v="0"/>
    <x v="3"/>
    <s v="translations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n v="0"/>
    <x v="3"/>
    <s v="translations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1"/>
    <n v="15"/>
    <x v="3"/>
    <s v="translations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11"/>
    <n v="225"/>
    <x v="3"/>
    <s v="translations"/>
    <x v="1455"/>
    <d v="2014-09-05T08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n v="3"/>
    <n v="48.33"/>
    <x v="3"/>
    <s v="translations"/>
    <x v="1456"/>
    <d v="2017-01-03T11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n v="0"/>
    <x v="3"/>
    <s v="translations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n v="0"/>
    <x v="3"/>
    <s v="translations"/>
    <x v="1458"/>
    <d v="2014-08-10T23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n v="0"/>
    <x v="3"/>
    <s v="translations"/>
    <x v="1459"/>
    <d v="2015-12-02T12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n v="0"/>
    <x v="3"/>
    <s v="translations"/>
    <x v="1460"/>
    <d v="2014-11-30T18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01"/>
    <n v="44.67"/>
    <x v="3"/>
    <s v="radio &amp; podcasts"/>
    <x v="1461"/>
    <d v="2014-10-20T19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09.00000000000001"/>
    <n v="28.94"/>
    <x v="3"/>
    <s v="radio &amp; podcasts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48"/>
    <n v="35.44"/>
    <x v="3"/>
    <s v="radio &amp; podcasts"/>
    <x v="1463"/>
    <d v="2013-04-07T15:52:18"/>
  </r>
  <r>
    <x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63"/>
    <n v="34.869999999999997"/>
    <x v="3"/>
    <s v="radio &amp; podcasts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55.99999999999994"/>
    <n v="52.62"/>
    <x v="3"/>
    <s v="radio &amp; podcasts"/>
    <x v="1465"/>
    <d v="2012-03-21T22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08"/>
    <n v="69.599999999999994"/>
    <x v="3"/>
    <s v="radio &amp; podcasts"/>
    <x v="1466"/>
    <d v="2016-01-12T00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14.99999999999999"/>
    <n v="76.72"/>
    <x v="3"/>
    <s v="radio &amp; podcasts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02"/>
    <n v="33.19"/>
    <x v="3"/>
    <s v="radio &amp; podcasts"/>
    <x v="1468"/>
    <d v="2011-06-11T19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08"/>
    <n v="149.46"/>
    <x v="3"/>
    <s v="radio &amp; podcasts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25"/>
    <n v="23.17"/>
    <x v="3"/>
    <s v="radio &amp; podcasts"/>
    <x v="1470"/>
    <d v="2012-12-28T14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04"/>
    <n v="96.88"/>
    <x v="3"/>
    <s v="radio &amp; podcasts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39"/>
    <n v="103.2"/>
    <x v="3"/>
    <s v="radio &amp; podcasts"/>
    <x v="1472"/>
    <d v="2013-10-16T08:01:43"/>
  </r>
  <r>
    <x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21"/>
    <n v="38.46"/>
    <x v="3"/>
    <s v="radio &amp; podcasts"/>
    <x v="1473"/>
    <d v="2012-03-01T18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12.00000000000001"/>
    <n v="44.32"/>
    <x v="3"/>
    <s v="radio &amp; podcasts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89"/>
    <n v="64.17"/>
    <x v="3"/>
    <s v="radio &amp; podcasts"/>
    <x v="1475"/>
    <d v="2014-12-19T23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62"/>
    <n v="43.33"/>
    <x v="3"/>
    <s v="radio &amp; podcasts"/>
    <x v="1476"/>
    <d v="2011-09-09T20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11.00000000000001"/>
    <n v="90.5"/>
    <x v="3"/>
    <s v="radio &amp; podcasts"/>
    <x v="1477"/>
    <d v="2011-12-22T22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82"/>
    <n v="29.19"/>
    <x v="3"/>
    <s v="radio &amp; podcasts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37"/>
    <n v="30.96"/>
    <x v="3"/>
    <s v="radio &amp; podcasts"/>
    <x v="1479"/>
    <d v="2014-05-09T22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17"/>
    <n v="92.16"/>
    <x v="3"/>
    <s v="radio &amp; podcasts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"/>
    <n v="17.5"/>
    <x v="3"/>
    <s v="fiction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0"/>
    <n v="5"/>
    <x v="3"/>
    <s v="fiction"/>
    <x v="1482"/>
    <d v="2012-09-07T02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1"/>
    <n v="25"/>
    <x v="3"/>
    <s v="fiction"/>
    <x v="1483"/>
    <d v="2016-07-21T23:37:55"/>
  </r>
  <r>
    <x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n v="0"/>
    <x v="3"/>
    <s v="fiction"/>
    <x v="1484"/>
    <d v="2012-07-21T09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"/>
    <n v="50"/>
    <x v="3"/>
    <s v="fiction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0"/>
    <n v="16"/>
    <x v="3"/>
    <s v="fiction"/>
    <x v="1486"/>
    <d v="2015-02-26T23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n v="0"/>
    <x v="3"/>
    <s v="fiction"/>
    <x v="1487"/>
    <d v="2016-08-02T17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"/>
    <n v="60"/>
    <x v="3"/>
    <s v="fiction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n v="0"/>
    <x v="3"/>
    <s v="fiction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31"/>
    <n v="47.11"/>
    <x v="3"/>
    <s v="fiction"/>
    <x v="1490"/>
    <d v="2013-10-02T08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"/>
    <n v="100"/>
    <x v="3"/>
    <s v="fiction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1"/>
    <n v="15"/>
    <x v="3"/>
    <s v="fiction"/>
    <x v="1492"/>
    <d v="2011-06-18T16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n v="0"/>
    <x v="3"/>
    <s v="fiction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9"/>
    <n v="40.450000000000003"/>
    <x v="3"/>
    <s v="fiction"/>
    <x v="1494"/>
    <d v="2015-04-03T10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n v="0"/>
    <x v="3"/>
    <s v="fiction"/>
    <x v="1495"/>
    <d v="2011-08-27T13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n v="0"/>
    <x v="3"/>
    <s v="fiction"/>
    <x v="1496"/>
    <d v="2014-09-16T06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0"/>
    <n v="1"/>
    <x v="3"/>
    <s v="fiction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2"/>
    <n v="19"/>
    <x v="3"/>
    <s v="fiction"/>
    <x v="1498"/>
    <d v="2014-09-03T18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0"/>
    <n v="5"/>
    <x v="3"/>
    <s v="fiction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25"/>
    <n v="46.73"/>
    <x v="3"/>
    <s v="fiction"/>
    <x v="1500"/>
    <d v="2013-05-01T16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66"/>
    <n v="97.73"/>
    <x v="8"/>
    <s v="photobooks"/>
    <x v="1501"/>
    <d v="2015-07-08T09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01"/>
    <n v="67.84"/>
    <x v="8"/>
    <s v="photobooks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08"/>
    <n v="56.98"/>
    <x v="8"/>
    <s v="photobooks"/>
    <x v="1503"/>
    <d v="2016-10-23T03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78"/>
    <n v="67.16"/>
    <x v="8"/>
    <s v="photobooks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04"/>
    <n v="48.04"/>
    <x v="8"/>
    <s v="photobooks"/>
    <x v="1505"/>
    <d v="2016-03-22T15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11.00000000000001"/>
    <n v="38.86"/>
    <x v="8"/>
    <s v="photobooks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15"/>
    <n v="78.180000000000007"/>
    <x v="8"/>
    <s v="photobooks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11.00000000000001"/>
    <n v="97.11"/>
    <x v="8"/>
    <s v="photobooks"/>
    <x v="1508"/>
    <d v="2014-06-27T09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24"/>
    <n v="110.39"/>
    <x v="8"/>
    <s v="photobooks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01"/>
    <n v="39.92"/>
    <x v="8"/>
    <s v="photobooks"/>
    <x v="1510"/>
    <d v="2014-07-19T04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12.00000000000001"/>
    <n v="75.98"/>
    <x v="8"/>
    <s v="photobooks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59"/>
    <n v="58.38"/>
    <x v="8"/>
    <s v="photobooks"/>
    <x v="1512"/>
    <d v="2017-02-05T11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50"/>
    <n v="55.82"/>
    <x v="8"/>
    <s v="photobooks"/>
    <x v="1513"/>
    <d v="2014-07-16T10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06"/>
    <n v="151.24"/>
    <x v="8"/>
    <s v="photobooks"/>
    <x v="1514"/>
    <d v="2015-09-27T09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57"/>
    <n v="849.67"/>
    <x v="8"/>
    <s v="photobooks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09.00000000000001"/>
    <n v="159.24"/>
    <x v="8"/>
    <s v="photobooks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62"/>
    <n v="39.51"/>
    <x v="8"/>
    <s v="photobooks"/>
    <x v="1517"/>
    <d v="2014-12-06T01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04.99999999999997"/>
    <n v="130.53"/>
    <x v="8"/>
    <s v="photobooks"/>
    <x v="1518"/>
    <d v="2014-05-31T14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03"/>
    <n v="64.16"/>
    <x v="8"/>
    <s v="photobooks"/>
    <x v="1519"/>
    <d v="2014-06-20T16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03"/>
    <n v="111.53"/>
    <x v="8"/>
    <s v="photobooks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07"/>
    <n v="170.45"/>
    <x v="8"/>
    <s v="photobooks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39"/>
    <n v="133.74"/>
    <x v="8"/>
    <s v="photobooks"/>
    <x v="1522"/>
    <d v="2014-10-17T14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25"/>
    <n v="95.83"/>
    <x v="8"/>
    <s v="photobooks"/>
    <x v="1523"/>
    <d v="2014-12-22T19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06.99999999999997"/>
    <n v="221.79"/>
    <x v="8"/>
    <s v="photobooks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74"/>
    <n v="32.32"/>
    <x v="8"/>
    <s v="photobooks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20"/>
    <n v="98.84"/>
    <x v="8"/>
    <s v="photobooks"/>
    <x v="1526"/>
    <d v="2016-01-19T01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10.00000000000001"/>
    <n v="55.22"/>
    <x v="8"/>
    <s v="photobooks"/>
    <x v="1527"/>
    <d v="2017-03-14T08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82"/>
    <n v="52.79"/>
    <x v="8"/>
    <s v="photobooks"/>
    <x v="1528"/>
    <d v="2017-01-31T19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01"/>
    <n v="135.66999999999999"/>
    <x v="8"/>
    <s v="photobooks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35"/>
    <n v="53.99"/>
    <x v="8"/>
    <s v="photobooks"/>
    <x v="1530"/>
    <d v="2015-10-23T13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76"/>
    <n v="56.64"/>
    <x v="8"/>
    <s v="photobooks"/>
    <x v="1531"/>
    <d v="2014-11-30T22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84"/>
    <n v="82.32"/>
    <x v="8"/>
    <s v="photobooks"/>
    <x v="1532"/>
    <d v="2016-02-15T10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45"/>
    <n v="88.26"/>
    <x v="8"/>
    <s v="photobooks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18"/>
    <n v="84.91"/>
    <x v="8"/>
    <s v="photobooks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32"/>
    <n v="48.15"/>
    <x v="8"/>
    <s v="photobooks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50"/>
    <n v="66.02"/>
    <x v="8"/>
    <s v="photobooks"/>
    <x v="1536"/>
    <d v="2015-08-27T14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80"/>
    <n v="96.38"/>
    <x v="8"/>
    <s v="photobooks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03"/>
    <n v="156.16999999999999"/>
    <x v="8"/>
    <s v="photobooks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36"/>
    <n v="95.76"/>
    <x v="8"/>
    <s v="photobooks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18"/>
    <n v="180.41"/>
    <x v="8"/>
    <s v="photobooks"/>
    <x v="1540"/>
    <d v="2014-11-25T20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0"/>
    <n v="3"/>
    <x v="8"/>
    <s v="nature"/>
    <x v="1541"/>
    <d v="2014-12-31T12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4"/>
    <n v="20"/>
    <x v="8"/>
    <s v="nature"/>
    <x v="1542"/>
    <d v="2015-06-30T18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0"/>
    <n v="10"/>
    <x v="8"/>
    <s v="nature"/>
    <x v="1543"/>
    <d v="2014-11-22T08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n v="0"/>
    <x v="8"/>
    <s v="nature"/>
    <x v="1544"/>
    <d v="2015-03-31T19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0"/>
    <n v="1"/>
    <x v="8"/>
    <s v="nature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28.999999999999996"/>
    <n v="26.27"/>
    <x v="8"/>
    <s v="nature"/>
    <x v="1546"/>
    <d v="2014-09-17T00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n v="0"/>
    <x v="8"/>
    <s v="nature"/>
    <x v="1547"/>
    <d v="2017-02-23T05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9"/>
    <n v="60"/>
    <x v="8"/>
    <s v="nature"/>
    <x v="1548"/>
    <d v="2015-11-08T17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34"/>
    <n v="28.33"/>
    <x v="8"/>
    <s v="nature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13"/>
    <n v="14.43"/>
    <x v="8"/>
    <s v="nature"/>
    <x v="1550"/>
    <d v="2016-05-12T05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n v="0"/>
    <x v="8"/>
    <s v="nature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49"/>
    <n v="132.19"/>
    <x v="8"/>
    <s v="nature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n v="0"/>
    <x v="8"/>
    <s v="nature"/>
    <x v="1553"/>
    <d v="2015-09-02T01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n v="0"/>
    <x v="8"/>
    <s v="nature"/>
    <x v="1554"/>
    <d v="2015-08-02T01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n v="0"/>
    <x v="8"/>
    <s v="nature"/>
    <x v="1555"/>
    <d v="2015-09-17T12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45"/>
    <n v="56.42"/>
    <x v="8"/>
    <s v="nature"/>
    <x v="1556"/>
    <d v="2016-07-03T22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4"/>
    <n v="100"/>
    <x v="8"/>
    <s v="nature"/>
    <x v="1557"/>
    <d v="2014-09-20T10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5"/>
    <n v="11.67"/>
    <x v="8"/>
    <s v="nature"/>
    <x v="1558"/>
    <d v="2015-08-28T07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0"/>
    <n v="50"/>
    <x v="8"/>
    <s v="nature"/>
    <x v="1559"/>
    <d v="2015-04-28T20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4"/>
    <n v="23.5"/>
    <x v="8"/>
    <s v="nature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1"/>
    <n v="67"/>
    <x v="3"/>
    <s v="art books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n v="0"/>
    <x v="3"/>
    <s v="art books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"/>
    <n v="42.5"/>
    <x v="3"/>
    <s v="art books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0"/>
    <n v="10"/>
    <x v="3"/>
    <s v="art books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3"/>
    <n v="100"/>
    <x v="3"/>
    <s v="art books"/>
    <x v="1565"/>
    <d v="2011-06-08T12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21"/>
    <n v="108.05"/>
    <x v="3"/>
    <s v="art books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"/>
    <n v="26.92"/>
    <x v="3"/>
    <s v="art books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14.000000000000002"/>
    <n v="155"/>
    <x v="3"/>
    <s v="art books"/>
    <x v="1568"/>
    <d v="2014-12-23T20:29:45"/>
  </r>
  <r>
    <x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n v="0"/>
    <x v="3"/>
    <s v="art books"/>
    <x v="1569"/>
    <d v="2013-05-25T11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41"/>
    <n v="47.77"/>
    <x v="3"/>
    <s v="art books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1"/>
    <n v="20"/>
    <x v="3"/>
    <s v="art books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5"/>
    <n v="41.67"/>
    <x v="3"/>
    <s v="art books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"/>
    <n v="74.33"/>
    <x v="3"/>
    <s v="art books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"/>
    <n v="84.33"/>
    <x v="3"/>
    <s v="art books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23"/>
    <n v="65.459999999999994"/>
    <x v="3"/>
    <s v="art books"/>
    <x v="1575"/>
    <d v="2014-07-09T07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13"/>
    <n v="65"/>
    <x v="3"/>
    <s v="art books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1"/>
    <n v="27.5"/>
    <x v="3"/>
    <s v="art books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11"/>
    <n v="51.25"/>
    <x v="3"/>
    <s v="art books"/>
    <x v="1578"/>
    <d v="2010-09-01T21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1"/>
    <n v="14"/>
    <x v="3"/>
    <s v="art books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n v="0"/>
    <x v="3"/>
    <s v="art books"/>
    <x v="1580"/>
    <d v="2012-05-20T20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1"/>
    <n v="5"/>
    <x v="8"/>
    <s v="places"/>
    <x v="1581"/>
    <d v="2015-12-19T05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"/>
    <n v="31"/>
    <x v="8"/>
    <s v="places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0"/>
    <n v="15"/>
    <x v="8"/>
    <s v="places"/>
    <x v="1583"/>
    <d v="2014-09-25T16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n v="0"/>
    <x v="8"/>
    <s v="places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79"/>
    <n v="131.66999999999999"/>
    <x v="8"/>
    <s v="places"/>
    <x v="1585"/>
    <d v="2016-12-25T06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n v="0"/>
    <x v="8"/>
    <s v="places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0"/>
    <n v="1"/>
    <x v="8"/>
    <s v="places"/>
    <x v="1587"/>
    <d v="2014-12-13T17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n v="0"/>
    <x v="8"/>
    <s v="places"/>
    <x v="1588"/>
    <d v="2015-01-31T15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n v="0"/>
    <x v="8"/>
    <s v="places"/>
    <x v="1589"/>
    <d v="2015-10-09T18:38:06"/>
  </r>
  <r>
    <x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n v="2"/>
    <n v="510"/>
    <x v="8"/>
    <s v="places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28.999999999999996"/>
    <n v="44.48"/>
    <x v="8"/>
    <s v="places"/>
    <x v="1591"/>
    <d v="2016-04-03T11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n v="0"/>
    <x v="8"/>
    <s v="places"/>
    <x v="1592"/>
    <d v="2015-03-27T19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0"/>
    <n v="1"/>
    <x v="8"/>
    <s v="places"/>
    <x v="1593"/>
    <d v="2015-02-28T15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21"/>
    <n v="20.5"/>
    <x v="8"/>
    <s v="places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0"/>
    <n v="40"/>
    <x v="8"/>
    <s v="places"/>
    <x v="1595"/>
    <d v="2014-06-18T15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"/>
    <n v="25"/>
    <x v="8"/>
    <s v="places"/>
    <x v="1596"/>
    <d v="2014-12-13T06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n v="0"/>
    <x v="8"/>
    <s v="places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0"/>
    <n v="1"/>
    <x v="8"/>
    <s v="places"/>
    <x v="1598"/>
    <d v="2015-07-26T11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n v="0"/>
    <x v="8"/>
    <s v="places"/>
    <x v="1599"/>
    <d v="2016-04-08T06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.0000000000000009"/>
    <n v="40.78"/>
    <x v="8"/>
    <s v="places"/>
    <x v="1600"/>
    <d v="2014-07-15T00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08"/>
    <n v="48.33"/>
    <x v="4"/>
    <s v="rock"/>
    <x v="1601"/>
    <d v="2011-05-04T21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00"/>
    <n v="46.95"/>
    <x v="4"/>
    <s v="rock"/>
    <x v="1602"/>
    <d v="2011-10-14T18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00"/>
    <n v="66.69"/>
    <x v="4"/>
    <s v="rock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22"/>
    <n v="48.84"/>
    <x v="4"/>
    <s v="rock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01"/>
    <n v="137.31"/>
    <x v="4"/>
    <s v="rock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01"/>
    <n v="87.83"/>
    <x v="4"/>
    <s v="rock"/>
    <x v="1606"/>
    <d v="2011-03-23T20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45"/>
    <n v="70.790000000000006"/>
    <x v="4"/>
    <s v="rock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01"/>
    <n v="52.83"/>
    <x v="4"/>
    <s v="rock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18"/>
    <n v="443.75"/>
    <x v="4"/>
    <s v="rock"/>
    <x v="1609"/>
    <d v="2011-11-02T03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72"/>
    <n v="48.54"/>
    <x v="4"/>
    <s v="rock"/>
    <x v="1610"/>
    <d v="2012-12-15T17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25"/>
    <n v="37.07"/>
    <x v="4"/>
    <s v="rock"/>
    <x v="1611"/>
    <d v="2013-06-04T19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10.00000000000001"/>
    <n v="50"/>
    <x v="4"/>
    <s v="rock"/>
    <x v="1612"/>
    <d v="2013-01-02T15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02"/>
    <n v="39.04"/>
    <x v="4"/>
    <s v="rock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03"/>
    <n v="66.69"/>
    <x v="4"/>
    <s v="rock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13.99999999999999"/>
    <n v="67.13"/>
    <x v="4"/>
    <s v="rock"/>
    <x v="1615"/>
    <d v="2011-12-12T21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04"/>
    <n v="66.37"/>
    <x v="4"/>
    <s v="rock"/>
    <x v="1616"/>
    <d v="2012-11-22T17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46"/>
    <n v="64.62"/>
    <x v="4"/>
    <s v="rock"/>
    <x v="1617"/>
    <d v="2013-11-01T14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05"/>
    <n v="58.37"/>
    <x v="4"/>
    <s v="rock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33"/>
    <n v="86.96"/>
    <x v="4"/>
    <s v="rock"/>
    <x v="1619"/>
    <d v="2014-09-14T23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12.99999999999999"/>
    <n v="66.47"/>
    <x v="4"/>
    <s v="rock"/>
    <x v="1620"/>
    <d v="2013-02-23T03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21"/>
    <n v="163.78"/>
    <x v="4"/>
    <s v="rock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02"/>
    <n v="107.98"/>
    <x v="4"/>
    <s v="rock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01"/>
    <n v="42.11"/>
    <x v="4"/>
    <s v="rock"/>
    <x v="1623"/>
    <d v="2013-08-27T11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18"/>
    <n v="47.2"/>
    <x v="4"/>
    <s v="rock"/>
    <x v="1624"/>
    <d v="2013-01-09T03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55"/>
    <n v="112.02"/>
    <x v="4"/>
    <s v="rock"/>
    <x v="1625"/>
    <d v="2012-09-11T11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01"/>
    <n v="74.95"/>
    <x v="4"/>
    <s v="rock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17"/>
    <n v="61.58"/>
    <x v="4"/>
    <s v="rock"/>
    <x v="1627"/>
    <d v="2012-11-25T23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01"/>
    <n v="45.88"/>
    <x v="4"/>
    <s v="rock"/>
    <x v="1628"/>
    <d v="2014-06-17T12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04"/>
    <n v="75.849999999999994"/>
    <x v="4"/>
    <s v="rock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65"/>
    <n v="84.21"/>
    <x v="4"/>
    <s v="rock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56"/>
    <n v="117.23"/>
    <x v="4"/>
    <s v="rock"/>
    <x v="1631"/>
    <d v="2012-10-12T15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02"/>
    <n v="86.49"/>
    <x v="4"/>
    <s v="rock"/>
    <x v="1632"/>
    <d v="2011-09-24T03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00"/>
    <n v="172.41"/>
    <x v="4"/>
    <s v="rock"/>
    <x v="1633"/>
    <d v="2012-01-16T00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01"/>
    <n v="62.81"/>
    <x v="4"/>
    <s v="rock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25"/>
    <n v="67.73"/>
    <x v="4"/>
    <s v="rock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04"/>
    <n v="53.56"/>
    <x v="4"/>
    <s v="rock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04"/>
    <n v="34.6"/>
    <x v="4"/>
    <s v="rock"/>
    <x v="1637"/>
    <d v="2009-12-31T18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05"/>
    <n v="38.89"/>
    <x v="4"/>
    <s v="rock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00"/>
    <n v="94.74"/>
    <x v="4"/>
    <s v="rock"/>
    <x v="1639"/>
    <d v="2012-03-03T10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70"/>
    <n v="39.97"/>
    <x v="4"/>
    <s v="rock"/>
    <x v="1640"/>
    <d v="2010-08-02T20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01"/>
    <n v="97.5"/>
    <x v="4"/>
    <s v="pop"/>
    <x v="1641"/>
    <d v="2014-12-19T09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00"/>
    <n v="42.86"/>
    <x v="4"/>
    <s v="pop"/>
    <x v="1642"/>
    <d v="2011-06-13T19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25"/>
    <n v="168.51"/>
    <x v="4"/>
    <s v="pop"/>
    <x v="1643"/>
    <d v="2012-09-24T14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10.00000000000001"/>
    <n v="85.55"/>
    <x v="4"/>
    <s v="pop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11.00000000000001"/>
    <n v="554"/>
    <x v="4"/>
    <s v="pop"/>
    <x v="1645"/>
    <d v="2013-09-18T09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10.00000000000001"/>
    <n v="26.55"/>
    <x v="4"/>
    <s v="pop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05"/>
    <n v="113.83"/>
    <x v="4"/>
    <s v="pop"/>
    <x v="1647"/>
    <d v="2012-06-09T04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25"/>
    <n v="32.01"/>
    <x v="4"/>
    <s v="pop"/>
    <x v="1648"/>
    <d v="2011-03-20T10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01"/>
    <n v="47.19"/>
    <x v="4"/>
    <s v="pop"/>
    <x v="1649"/>
    <d v="2014-05-23T11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42"/>
    <n v="88.47"/>
    <x v="4"/>
    <s v="pop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01"/>
    <n v="100.75"/>
    <x v="4"/>
    <s v="pop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01"/>
    <n v="64.709999999999994"/>
    <x v="4"/>
    <s v="pop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74"/>
    <n v="51.85"/>
    <x v="4"/>
    <s v="pop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20"/>
    <n v="38.79"/>
    <x v="4"/>
    <s v="pop"/>
    <x v="1654"/>
    <d v="2012-04-18T16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43"/>
    <n v="44.65"/>
    <x v="4"/>
    <s v="pop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00"/>
    <n v="156.77000000000001"/>
    <x v="4"/>
    <s v="pop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05"/>
    <n v="118.7"/>
    <x v="4"/>
    <s v="pop"/>
    <x v="1657"/>
    <d v="2012-05-24T13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32"/>
    <n v="74.150000000000006"/>
    <x v="4"/>
    <s v="pop"/>
    <x v="1658"/>
    <d v="2012-12-18T09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12.99999999999999"/>
    <n v="12.53"/>
    <x v="4"/>
    <s v="pop"/>
    <x v="1659"/>
    <d v="2013-12-17T07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n v="1254"/>
    <n v="27.86"/>
    <x v="4"/>
    <s v="pop"/>
    <x v="1660"/>
    <d v="2016-04-30T16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n v="103"/>
    <n v="80.180000000000007"/>
    <x v="4"/>
    <s v="pop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03"/>
    <n v="132.44"/>
    <x v="4"/>
    <s v="pop"/>
    <x v="1662"/>
    <d v="2011-12-31T00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08"/>
    <n v="33.75"/>
    <x v="4"/>
    <s v="pop"/>
    <x v="1663"/>
    <d v="2015-01-31T19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22"/>
    <n v="34.380000000000003"/>
    <x v="4"/>
    <s v="pop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19"/>
    <n v="44.96"/>
    <x v="4"/>
    <s v="pop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61"/>
    <n v="41.04"/>
    <x v="4"/>
    <s v="pop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27"/>
    <n v="52.6"/>
    <x v="4"/>
    <s v="pop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03"/>
    <n v="70.78"/>
    <x v="4"/>
    <s v="pop"/>
    <x v="1668"/>
    <d v="2011-11-27T23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40"/>
    <n v="53.75"/>
    <x v="4"/>
    <s v="pop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03"/>
    <n v="44.61"/>
    <x v="4"/>
    <s v="pop"/>
    <x v="1670"/>
    <d v="2010-07-04T23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01"/>
    <n v="26.15"/>
    <x v="4"/>
    <s v="pop"/>
    <x v="1671"/>
    <d v="2016-08-01T08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12.99999999999999"/>
    <n v="39.18"/>
    <x v="4"/>
    <s v="pop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28"/>
    <n v="45.59"/>
    <x v="4"/>
    <s v="pop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02"/>
    <n v="89.25"/>
    <x v="4"/>
    <s v="pop"/>
    <x v="1674"/>
    <d v="2016-08-18T01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37"/>
    <n v="40.42"/>
    <x v="4"/>
    <s v="pop"/>
    <x v="1675"/>
    <d v="2011-10-16T17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14.99999999999999"/>
    <n v="82.38"/>
    <x v="4"/>
    <s v="pop"/>
    <x v="1676"/>
    <d v="2012-04-20T22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12.00000000000001"/>
    <n v="159.52000000000001"/>
    <x v="4"/>
    <s v="pop"/>
    <x v="1677"/>
    <d v="2016-04-16T00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18"/>
    <n v="36.24"/>
    <x v="4"/>
    <s v="pop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75"/>
    <n v="62.5"/>
    <x v="4"/>
    <s v="pop"/>
    <x v="1679"/>
    <d v="2011-07-21T20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18"/>
    <n v="47"/>
    <x v="4"/>
    <s v="pop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01"/>
    <n v="74.58"/>
    <x v="4"/>
    <s v="faith"/>
    <x v="1681"/>
    <d v="2017-03-28T21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n v="0"/>
    <x v="4"/>
    <s v="faith"/>
    <x v="1682"/>
    <d v="2017-04-13T23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22"/>
    <n v="76"/>
    <x v="4"/>
    <s v="faith"/>
    <x v="1683"/>
    <d v="2017-04-07T13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09.00000000000001"/>
    <n v="86.44"/>
    <x v="4"/>
    <s v="faith"/>
    <x v="1684"/>
    <d v="2017-03-17T13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03"/>
    <n v="24"/>
    <x v="4"/>
    <s v="faith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0"/>
    <n v="18"/>
    <x v="4"/>
    <s v="faith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31"/>
    <n v="80.13"/>
    <x v="4"/>
    <s v="faith"/>
    <x v="1687"/>
    <d v="2017-04-10T15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44"/>
    <n v="253.14"/>
    <x v="4"/>
    <s v="faith"/>
    <x v="1688"/>
    <d v="2017-04-09T06:49:54"/>
  </r>
  <r>
    <x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00"/>
    <n v="171.43"/>
    <x v="4"/>
    <s v="faith"/>
    <x v="1689"/>
    <d v="2017-03-16T16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25"/>
    <n v="57.73"/>
    <x v="4"/>
    <s v="faith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33"/>
    <n v="264.26"/>
    <x v="4"/>
    <s v="faith"/>
    <x v="1691"/>
    <d v="2017-04-02T20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48"/>
    <n v="159.33000000000001"/>
    <x v="4"/>
    <s v="faith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"/>
    <n v="35"/>
    <x v="4"/>
    <s v="faith"/>
    <x v="1693"/>
    <d v="2017-04-09T15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0"/>
    <n v="5"/>
    <x v="4"/>
    <s v="faith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12"/>
    <n v="61.09"/>
    <x v="4"/>
    <s v="faith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n v="0"/>
    <x v="4"/>
    <s v="faith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20"/>
    <n v="114.82"/>
    <x v="4"/>
    <s v="faith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n v="0"/>
    <x v="4"/>
    <s v="faith"/>
    <x v="1698"/>
    <d v="2017-03-25T22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"/>
    <n v="54"/>
    <x v="4"/>
    <s v="faith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26"/>
    <n v="65.97"/>
    <x v="4"/>
    <s v="faith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0"/>
    <n v="5"/>
    <x v="4"/>
    <s v="faith"/>
    <x v="1701"/>
    <d v="2015-01-15T10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0"/>
    <n v="1"/>
    <x v="4"/>
    <s v="faith"/>
    <x v="1702"/>
    <d v="2015-03-30T14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"/>
    <n v="25.5"/>
    <x v="4"/>
    <s v="faith"/>
    <x v="1703"/>
    <d v="2015-08-31T01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65"/>
    <n v="118.36"/>
    <x v="4"/>
    <s v="faith"/>
    <x v="1704"/>
    <d v="2015-02-15T22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n v="0"/>
    <x v="4"/>
    <s v="faith"/>
    <x v="1705"/>
    <d v="2015-09-09T11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n v="0"/>
    <x v="4"/>
    <s v="faith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10"/>
    <n v="54.11"/>
    <x v="4"/>
    <s v="faith"/>
    <x v="1707"/>
    <d v="2016-03-28T11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n v="0"/>
    <x v="4"/>
    <s v="faith"/>
    <x v="1708"/>
    <d v="2016-05-01T15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5"/>
    <n v="21.25"/>
    <x v="4"/>
    <s v="faith"/>
    <x v="1709"/>
    <d v="2014-08-31T14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1"/>
    <n v="34"/>
    <x v="4"/>
    <s v="faith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11"/>
    <n v="525"/>
    <x v="4"/>
    <s v="faith"/>
    <x v="1711"/>
    <d v="2014-09-01T10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n v="0"/>
    <x v="4"/>
    <s v="faith"/>
    <x v="1712"/>
    <d v="2015-06-30T16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2"/>
    <n v="50"/>
    <x v="4"/>
    <s v="faith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8"/>
    <n v="115.71"/>
    <x v="4"/>
    <s v="faith"/>
    <x v="1714"/>
    <d v="2015-05-01T17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0"/>
    <n v="5.5"/>
    <x v="4"/>
    <s v="faith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8"/>
    <n v="50"/>
    <x v="4"/>
    <s v="faith"/>
    <x v="1716"/>
    <d v="2016-12-09T09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43"/>
    <n v="34.020000000000003"/>
    <x v="4"/>
    <s v="faith"/>
    <x v="1717"/>
    <d v="2016-04-20T23:00:00"/>
  </r>
  <r>
    <x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0"/>
    <n v="37.5"/>
    <x v="4"/>
    <s v="faith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1"/>
    <n v="11.67"/>
    <x v="4"/>
    <s v="faith"/>
    <x v="1719"/>
    <d v="2014-09-17T07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6"/>
    <n v="28.13"/>
    <x v="4"/>
    <s v="faith"/>
    <x v="1720"/>
    <d v="2014-11-09T14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n v="0"/>
    <x v="4"/>
    <s v="faith"/>
    <x v="1721"/>
    <d v="2015-12-11T06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0"/>
    <n v="1"/>
    <x v="4"/>
    <s v="faith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7.0000000000000009"/>
    <n v="216.67"/>
    <x v="4"/>
    <s v="faith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1"/>
    <n v="8.75"/>
    <x v="4"/>
    <s v="faith"/>
    <x v="1724"/>
    <d v="2014-10-30T17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10"/>
    <n v="62.22"/>
    <x v="4"/>
    <s v="faith"/>
    <x v="1725"/>
    <d v="2014-08-24T18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34"/>
    <n v="137.25"/>
    <x v="4"/>
    <s v="faith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0"/>
    <n v="1"/>
    <x v="4"/>
    <s v="faith"/>
    <x v="1727"/>
    <d v="2015-04-05T06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68"/>
    <n v="122.14"/>
    <x v="4"/>
    <s v="faith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n v="0"/>
    <x v="4"/>
    <s v="faith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n v="0"/>
    <x v="4"/>
    <s v="faith"/>
    <x v="1730"/>
    <d v="2015-10-24T21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n v="0"/>
    <x v="4"/>
    <s v="faith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n v="0"/>
    <x v="4"/>
    <s v="faith"/>
    <x v="1732"/>
    <d v="2016-01-16T00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n v="0"/>
    <x v="4"/>
    <s v="faith"/>
    <x v="1733"/>
    <d v="2016-09-13T16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0"/>
    <n v="1"/>
    <x v="4"/>
    <s v="faith"/>
    <x v="1734"/>
    <d v="2015-05-07T19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11"/>
    <n v="55"/>
    <x v="4"/>
    <s v="faith"/>
    <x v="1735"/>
    <d v="2016-08-07T14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1"/>
    <n v="22"/>
    <x v="4"/>
    <s v="faith"/>
    <x v="1736"/>
    <d v="2015-11-08T16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21"/>
    <n v="56.67"/>
    <x v="4"/>
    <s v="faith"/>
    <x v="1737"/>
    <d v="2015-07-20T17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0"/>
    <n v="20"/>
    <x v="4"/>
    <s v="faith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0"/>
    <n v="1"/>
    <x v="4"/>
    <s v="faith"/>
    <x v="1739"/>
    <d v="2016-05-04T14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n v="0"/>
    <x v="4"/>
    <s v="faith"/>
    <x v="1740"/>
    <d v="2015-07-16T14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11.00000000000001"/>
    <n v="25.58"/>
    <x v="8"/>
    <s v="photobooks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09.00000000000001"/>
    <n v="63.97"/>
    <x v="8"/>
    <s v="photobooks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00"/>
    <n v="89.93"/>
    <x v="8"/>
    <s v="photobooks"/>
    <x v="1743"/>
    <d v="2016-08-26T22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18"/>
    <n v="93.07"/>
    <x v="8"/>
    <s v="photobooks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13.99999999999999"/>
    <n v="89.67"/>
    <x v="8"/>
    <s v="photobooks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48"/>
    <n v="207.62"/>
    <x v="8"/>
    <s v="photobooks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05"/>
    <n v="59.41"/>
    <x v="8"/>
    <s v="photobooks"/>
    <x v="1747"/>
    <d v="2015-11-13T10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30"/>
    <n v="358.97"/>
    <x v="8"/>
    <s v="photobooks"/>
    <x v="1748"/>
    <d v="2015-09-02T17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23"/>
    <n v="94.74"/>
    <x v="8"/>
    <s v="photobooks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02"/>
    <n v="80.650000000000006"/>
    <x v="8"/>
    <s v="photobooks"/>
    <x v="1750"/>
    <d v="2016-04-19T15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03"/>
    <n v="168.69"/>
    <x v="8"/>
    <s v="photobooks"/>
    <x v="1751"/>
    <d v="2015-03-19T12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60"/>
    <n v="34.69"/>
    <x v="8"/>
    <s v="photobooks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08"/>
    <n v="462.86"/>
    <x v="8"/>
    <s v="photobooks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11.00000000000001"/>
    <n v="104.39"/>
    <x v="8"/>
    <s v="photobooks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20"/>
    <n v="7.5"/>
    <x v="8"/>
    <s v="photobooks"/>
    <x v="1755"/>
    <d v="2015-10-05T13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03"/>
    <n v="47.13"/>
    <x v="8"/>
    <s v="photobooks"/>
    <x v="1756"/>
    <d v="2016-08-28T23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15.99999999999999"/>
    <n v="414.29"/>
    <x v="8"/>
    <s v="photobooks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14.99999999999999"/>
    <n v="42.48"/>
    <x v="8"/>
    <s v="photobooks"/>
    <x v="1758"/>
    <d v="2016-07-14T17:56:32"/>
  </r>
  <r>
    <x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07"/>
    <n v="108.78"/>
    <x v="8"/>
    <s v="photobooks"/>
    <x v="1759"/>
    <d v="2015-03-25T13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65"/>
    <n v="81.099999999999994"/>
    <x v="8"/>
    <s v="photobooks"/>
    <x v="1760"/>
    <d v="2016-02-25T11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55"/>
    <n v="51.67"/>
    <x v="8"/>
    <s v="photobooks"/>
    <x v="1761"/>
    <d v="2015-09-12T08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85"/>
    <n v="35.4"/>
    <x v="8"/>
    <s v="photobooks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02"/>
    <n v="103.64"/>
    <x v="8"/>
    <s v="photobooks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20"/>
    <n v="55.28"/>
    <x v="8"/>
    <s v="photobooks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59"/>
    <n v="72.17"/>
    <x v="8"/>
    <s v="photobooks"/>
    <x v="1765"/>
    <d v="2014-08-13T18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n v="0"/>
    <x v="8"/>
    <s v="photobooks"/>
    <x v="1766"/>
    <d v="2014-08-25T15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46"/>
    <n v="58.62"/>
    <x v="8"/>
    <s v="photobooks"/>
    <x v="1767"/>
    <d v="2014-08-03T10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4"/>
    <n v="12.47"/>
    <x v="8"/>
    <s v="photobooks"/>
    <x v="1768"/>
    <d v="2014-09-27T08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3"/>
    <n v="49.14"/>
    <x v="8"/>
    <s v="photobooks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56.999999999999993"/>
    <n v="150.5"/>
    <x v="8"/>
    <s v="photobooks"/>
    <x v="1770"/>
    <d v="2014-10-14T13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21"/>
    <n v="35.799999999999997"/>
    <x v="8"/>
    <s v="photobooks"/>
    <x v="1771"/>
    <d v="2014-10-23T18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16"/>
    <n v="45.16"/>
    <x v="8"/>
    <s v="photobooks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"/>
    <n v="98.79"/>
    <x v="8"/>
    <s v="photobooks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46"/>
    <n v="88.31"/>
    <x v="8"/>
    <s v="photobooks"/>
    <x v="1774"/>
    <d v="2014-11-29T09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65"/>
    <n v="170.63"/>
    <x v="8"/>
    <s v="photobooks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7.0000000000000009"/>
    <n v="83.75"/>
    <x v="8"/>
    <s v="photobooks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14.000000000000002"/>
    <n v="65.099999999999994"/>
    <x v="8"/>
    <s v="photobooks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2"/>
    <n v="66.33"/>
    <x v="8"/>
    <s v="photobooks"/>
    <x v="1778"/>
    <d v="2015-03-27T14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36"/>
    <n v="104.89"/>
    <x v="8"/>
    <s v="photobooks"/>
    <x v="1779"/>
    <d v="2016-09-02T11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40"/>
    <n v="78.44"/>
    <x v="8"/>
    <s v="photobooks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26"/>
    <n v="59.04"/>
    <x v="8"/>
    <s v="photobooks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15"/>
    <n v="71.34"/>
    <x v="8"/>
    <s v="photobooks"/>
    <x v="1782"/>
    <d v="2016-02-21T08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24"/>
    <n v="51.23"/>
    <x v="8"/>
    <s v="photobooks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40"/>
    <n v="60.24"/>
    <x v="8"/>
    <s v="photobooks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20"/>
    <n v="44.94"/>
    <x v="8"/>
    <s v="photobooks"/>
    <x v="1785"/>
    <d v="2014-10-15T19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48"/>
    <n v="31.21"/>
    <x v="8"/>
    <s v="photobooks"/>
    <x v="1786"/>
    <d v="2014-12-15T08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15"/>
    <n v="63.88"/>
    <x v="8"/>
    <s v="photobooks"/>
    <x v="1787"/>
    <d v="2015-04-04T09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"/>
    <n v="19"/>
    <x v="8"/>
    <s v="photobooks"/>
    <x v="1788"/>
    <d v="2014-10-31T17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1"/>
    <n v="10"/>
    <x v="8"/>
    <s v="photobooks"/>
    <x v="1789"/>
    <d v="2015-01-12T01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5"/>
    <n v="109.07"/>
    <x v="8"/>
    <s v="photobooks"/>
    <x v="1790"/>
    <d v="2015-02-05T11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4"/>
    <n v="26.75"/>
    <x v="8"/>
    <s v="photobooks"/>
    <x v="1791"/>
    <d v="2015-01-29T12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61"/>
    <n v="109.94"/>
    <x v="8"/>
    <s v="photobooks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"/>
    <n v="20"/>
    <x v="8"/>
    <s v="photobooks"/>
    <x v="1793"/>
    <d v="2014-11-27T17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11"/>
    <n v="55.39"/>
    <x v="8"/>
    <s v="photobooks"/>
    <x v="1794"/>
    <d v="2015-02-11T08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39"/>
    <n v="133.9"/>
    <x v="8"/>
    <s v="photobooks"/>
    <x v="1795"/>
    <d v="2016-10-14T11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22"/>
    <n v="48.72"/>
    <x v="8"/>
    <s v="photobooks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68"/>
    <n v="48.25"/>
    <x v="8"/>
    <s v="photobooks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14.000000000000002"/>
    <n v="58.97"/>
    <x v="8"/>
    <s v="photobooks"/>
    <x v="1798"/>
    <d v="2016-02-04T02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2"/>
    <n v="11.64"/>
    <x v="8"/>
    <s v="photobooks"/>
    <x v="1799"/>
    <d v="2014-11-11T16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20"/>
    <n v="83.72"/>
    <x v="8"/>
    <s v="photobooks"/>
    <x v="1800"/>
    <d v="2016-10-10T09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14.000000000000002"/>
    <n v="63.65"/>
    <x v="8"/>
    <s v="photobooks"/>
    <x v="1801"/>
    <d v="2015-12-15T07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48"/>
    <n v="94.28"/>
    <x v="8"/>
    <s v="photobooks"/>
    <x v="1802"/>
    <d v="2015-06-27T16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31"/>
    <n v="71.87"/>
    <x v="8"/>
    <s v="photobooks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35"/>
    <n v="104.85"/>
    <x v="8"/>
    <s v="photobooks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36"/>
    <n v="67.14"/>
    <x v="8"/>
    <s v="photobooks"/>
    <x v="1805"/>
    <d v="2015-10-02T13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3"/>
    <n v="73.88"/>
    <x v="8"/>
    <s v="photobooks"/>
    <x v="1806"/>
    <d v="2014-09-30T10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11"/>
    <n v="69.13"/>
    <x v="8"/>
    <s v="photobooks"/>
    <x v="1807"/>
    <d v="2014-09-27T20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41"/>
    <n v="120.77"/>
    <x v="8"/>
    <s v="photobooks"/>
    <x v="1808"/>
    <d v="2017-02-11T11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11"/>
    <n v="42.22"/>
    <x v="8"/>
    <s v="photobooks"/>
    <x v="1809"/>
    <d v="2015-03-01T16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"/>
    <n v="7.5"/>
    <x v="8"/>
    <s v="photobooks"/>
    <x v="1810"/>
    <d v="2014-08-21T16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0"/>
    <n v="1.54"/>
    <x v="8"/>
    <s v="photobooks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13"/>
    <n v="37.61"/>
    <x v="8"/>
    <s v="photobooks"/>
    <x v="1812"/>
    <d v="2016-07-03T02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n v="0"/>
    <x v="8"/>
    <s v="photobooks"/>
    <x v="1813"/>
    <d v="2014-08-08T16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49"/>
    <n v="42.16"/>
    <x v="8"/>
    <s v="photobooks"/>
    <x v="1814"/>
    <d v="2015-02-28T02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n v="0"/>
    <x v="8"/>
    <s v="photobooks"/>
    <x v="1815"/>
    <d v="2015-07-01T16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"/>
    <n v="84.83"/>
    <x v="8"/>
    <s v="photobooks"/>
    <x v="1816"/>
    <d v="2016-07-25T14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52"/>
    <n v="94.19"/>
    <x v="8"/>
    <s v="photobooks"/>
    <x v="1817"/>
    <d v="2017-01-30T01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n v="0"/>
    <x v="8"/>
    <s v="photobooks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"/>
    <n v="6.25"/>
    <x v="8"/>
    <s v="photobooks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7.0000000000000009"/>
    <n v="213.38"/>
    <x v="8"/>
    <s v="photobooks"/>
    <x v="1820"/>
    <d v="2015-03-31T20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35"/>
    <n v="59.16"/>
    <x v="4"/>
    <s v="rock"/>
    <x v="1821"/>
    <d v="2012-03-03T02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00"/>
    <n v="27.27"/>
    <x v="4"/>
    <s v="rock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15.99999999999999"/>
    <n v="24.58"/>
    <x v="4"/>
    <s v="rock"/>
    <x v="1823"/>
    <d v="2012-10-24T11:26:16"/>
  </r>
  <r>
    <x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00"/>
    <n v="75.05"/>
    <x v="4"/>
    <s v="rock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05"/>
    <n v="42.02"/>
    <x v="4"/>
    <s v="rock"/>
    <x v="1825"/>
    <d v="2013-07-11T15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01"/>
    <n v="53.16"/>
    <x v="4"/>
    <s v="rock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01"/>
    <n v="83.89"/>
    <x v="4"/>
    <s v="rock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00"/>
    <n v="417.33"/>
    <x v="4"/>
    <s v="rock"/>
    <x v="1828"/>
    <d v="2014-05-09T17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67"/>
    <n v="75.77"/>
    <x v="4"/>
    <s v="rock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02"/>
    <n v="67.39"/>
    <x v="4"/>
    <s v="rock"/>
    <x v="1830"/>
    <d v="2014-02-24T11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03"/>
    <n v="73.569999999999993"/>
    <x v="4"/>
    <s v="rock"/>
    <x v="1831"/>
    <d v="2012-05-12T18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43"/>
    <n v="25"/>
    <x v="4"/>
    <s v="rock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63"/>
    <n v="42"/>
    <x v="4"/>
    <s v="rock"/>
    <x v="1833"/>
    <d v="2013-03-02T02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18"/>
    <n v="131.16999999999999"/>
    <x v="4"/>
    <s v="rock"/>
    <x v="1834"/>
    <d v="2015-01-24T18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04"/>
    <n v="47.27"/>
    <x v="4"/>
    <s v="rock"/>
    <x v="1835"/>
    <d v="2016-03-31T10:51:11"/>
  </r>
  <r>
    <x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00"/>
    <n v="182.13"/>
    <x v="4"/>
    <s v="rock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07"/>
    <n v="61.37"/>
    <x v="4"/>
    <s v="rock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00"/>
    <n v="35.770000000000003"/>
    <x v="4"/>
    <s v="rock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04.99999999999997"/>
    <n v="45.62"/>
    <x v="4"/>
    <s v="rock"/>
    <x v="1839"/>
    <d v="2016-10-01T12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09.00000000000001"/>
    <n v="75.38"/>
    <x v="4"/>
    <s v="rock"/>
    <x v="1840"/>
    <d v="2013-05-06T23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02"/>
    <n v="50.88"/>
    <x v="4"/>
    <s v="rock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25"/>
    <n v="119.29"/>
    <x v="4"/>
    <s v="rock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24"/>
    <n v="92.54"/>
    <x v="4"/>
    <s v="rock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01"/>
    <n v="76.05"/>
    <x v="4"/>
    <s v="rock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00"/>
    <n v="52.63"/>
    <x v="4"/>
    <s v="rock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38"/>
    <n v="98.99"/>
    <x v="4"/>
    <s v="rock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21"/>
    <n v="79.53"/>
    <x v="4"/>
    <s v="rock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07"/>
    <n v="134.21"/>
    <x v="4"/>
    <s v="rock"/>
    <x v="1848"/>
    <d v="2011-07-31T01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00"/>
    <n v="37.630000000000003"/>
    <x v="4"/>
    <s v="rock"/>
    <x v="1849"/>
    <d v="2012-10-17T15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02"/>
    <n v="51.04"/>
    <x v="4"/>
    <s v="rock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00"/>
    <n v="50.04"/>
    <x v="4"/>
    <s v="rock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17"/>
    <n v="133.93"/>
    <x v="4"/>
    <s v="rock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02"/>
    <n v="58.21"/>
    <x v="4"/>
    <s v="rock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02"/>
    <n v="88.04"/>
    <x v="4"/>
    <s v="rock"/>
    <x v="1854"/>
    <d v="2013-05-23T19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54"/>
    <n v="70.58"/>
    <x v="4"/>
    <s v="rock"/>
    <x v="1855"/>
    <d v="2014-01-06T07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01"/>
    <n v="53.29"/>
    <x v="4"/>
    <s v="rock"/>
    <x v="1856"/>
    <d v="2014-07-18T15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00"/>
    <n v="136.36000000000001"/>
    <x v="4"/>
    <s v="rock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09.00000000000001"/>
    <n v="40.549999999999997"/>
    <x v="4"/>
    <s v="rock"/>
    <x v="1858"/>
    <d v="2011-12-16T00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32"/>
    <n v="70.63"/>
    <x v="4"/>
    <s v="rock"/>
    <x v="1859"/>
    <d v="2011-09-22T13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33"/>
    <n v="52.68"/>
    <x v="4"/>
    <s v="rock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n v="0"/>
    <x v="6"/>
    <s v="mobile games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"/>
    <n v="90.94"/>
    <x v="6"/>
    <s v="mobile games"/>
    <x v="1862"/>
    <d v="2017-03-08T02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0"/>
    <n v="5"/>
    <x v="6"/>
    <s v="mobile games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43"/>
    <n v="58.08"/>
    <x v="6"/>
    <s v="mobile games"/>
    <x v="1864"/>
    <d v="2014-05-04T12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0"/>
    <n v="2"/>
    <x v="6"/>
    <s v="mobile games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1"/>
    <n v="62.5"/>
    <x v="6"/>
    <s v="mobile games"/>
    <x v="1866"/>
    <d v="2017-02-28T23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0"/>
    <n v="10"/>
    <x v="6"/>
    <s v="mobile games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5"/>
    <n v="71.59"/>
    <x v="6"/>
    <s v="mobile games"/>
    <x v="1868"/>
    <d v="2015-12-15T02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n v="0"/>
    <x v="6"/>
    <s v="mobile games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10"/>
    <n v="32.82"/>
    <x v="6"/>
    <s v="mobile games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72"/>
    <n v="49.12"/>
    <x v="6"/>
    <s v="mobile games"/>
    <x v="1871"/>
    <d v="2014-11-20T14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"/>
    <n v="16.309999999999999"/>
    <x v="6"/>
    <s v="mobile games"/>
    <x v="1872"/>
    <d v="2015-06-29T22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0"/>
    <n v="18"/>
    <x v="6"/>
    <s v="mobile games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0"/>
    <n v="13"/>
    <x v="6"/>
    <s v="mobile games"/>
    <x v="1874"/>
    <d v="2016-06-28T18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1"/>
    <n v="17"/>
    <x v="6"/>
    <s v="mobile games"/>
    <x v="1875"/>
    <d v="2016-08-06T16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n v="0"/>
    <x v="6"/>
    <s v="mobile games"/>
    <x v="1876"/>
    <d v="2014-06-16T01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n v="0"/>
    <x v="6"/>
    <s v="mobile games"/>
    <x v="1877"/>
    <d v="2015-02-28T19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n v="0"/>
    <x v="6"/>
    <s v="mobile games"/>
    <x v="1878"/>
    <d v="2014-06-12T19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0"/>
    <n v="3"/>
    <x v="6"/>
    <s v="mobile games"/>
    <x v="1879"/>
    <d v="2016-03-14T09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20"/>
    <n v="41.83"/>
    <x v="6"/>
    <s v="mobile games"/>
    <x v="1880"/>
    <d v="2016-03-30T07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73"/>
    <n v="49.34"/>
    <x v="4"/>
    <s v="indie rock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01"/>
    <n v="41.73"/>
    <x v="4"/>
    <s v="indie rock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05"/>
    <n v="32.72"/>
    <x v="4"/>
    <s v="indie rock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35"/>
    <n v="51.96"/>
    <x v="4"/>
    <s v="indie rock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15.99999999999999"/>
    <n v="50.69"/>
    <x v="4"/>
    <s v="indie rock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02"/>
    <n v="42.24"/>
    <x v="4"/>
    <s v="indie rock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11.00000000000001"/>
    <n v="416.88"/>
    <x v="4"/>
    <s v="indie rock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66"/>
    <n v="46.65"/>
    <x v="4"/>
    <s v="indie rock"/>
    <x v="1888"/>
    <d v="2010-05-31T23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07"/>
    <n v="48.45"/>
    <x v="4"/>
    <s v="indie rock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45"/>
    <n v="70.53"/>
    <x v="4"/>
    <s v="indie rock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06"/>
    <n v="87.96"/>
    <x v="4"/>
    <s v="indie rock"/>
    <x v="1891"/>
    <d v="2010-07-22T01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37"/>
    <n v="26.27"/>
    <x v="4"/>
    <s v="indie rock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04"/>
    <n v="57.78"/>
    <x v="4"/>
    <s v="indie rock"/>
    <x v="1893"/>
    <d v="2011-04-15T22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14.99999999999999"/>
    <n v="57.25"/>
    <x v="4"/>
    <s v="indie rock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02"/>
    <n v="196.34"/>
    <x v="4"/>
    <s v="indie rock"/>
    <x v="1895"/>
    <d v="2015-10-20T12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24"/>
    <n v="43"/>
    <x v="4"/>
    <s v="indie rock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02"/>
    <n v="35.549999999999997"/>
    <x v="4"/>
    <s v="indie rock"/>
    <x v="1897"/>
    <d v="2014-03-04T16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45"/>
    <n v="68.81"/>
    <x v="4"/>
    <s v="indie rock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33"/>
    <n v="28.57"/>
    <x v="4"/>
    <s v="indie rock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09.00000000000001"/>
    <n v="50.63"/>
    <x v="4"/>
    <s v="indie rock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3"/>
    <n v="106.8"/>
    <x v="2"/>
    <s v="gadgets"/>
    <x v="1901"/>
    <d v="2015-05-22T08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"/>
    <n v="4"/>
    <x v="2"/>
    <s v="gadgets"/>
    <x v="1902"/>
    <d v="2015-03-04T13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47"/>
    <n v="34.1"/>
    <x v="2"/>
    <s v="gadgets"/>
    <x v="1903"/>
    <d v="2017-01-27T13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0"/>
    <n v="25"/>
    <x v="2"/>
    <s v="gadgets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0"/>
    <n v="10.5"/>
    <x v="2"/>
    <s v="gadgets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43"/>
    <n v="215.96"/>
    <x v="2"/>
    <s v="gadgets"/>
    <x v="1906"/>
    <d v="2016-06-23T11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0"/>
    <n v="21.25"/>
    <x v="2"/>
    <s v="gadgets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2"/>
    <n v="108.25"/>
    <x v="2"/>
    <s v="gadgets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14.000000000000002"/>
    <n v="129.97"/>
    <x v="2"/>
    <s v="gadgets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39"/>
    <n v="117.49"/>
    <x v="2"/>
    <s v="gadgets"/>
    <x v="1910"/>
    <d v="2015-10-31T17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0"/>
    <n v="10"/>
    <x v="2"/>
    <s v="gadgets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59"/>
    <n v="70.599999999999994"/>
    <x v="2"/>
    <s v="gadgets"/>
    <x v="1912"/>
    <d v="2015-06-04T00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"/>
    <n v="24.5"/>
    <x v="2"/>
    <s v="gadgets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"/>
    <n v="30"/>
    <x v="2"/>
    <s v="gadgets"/>
    <x v="1914"/>
    <d v="2014-10-31T22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2"/>
    <n v="2"/>
    <x v="2"/>
    <s v="gadgets"/>
    <x v="1915"/>
    <d v="2014-09-01T20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1"/>
    <n v="17"/>
    <x v="2"/>
    <s v="gadgets"/>
    <x v="1916"/>
    <d v="2016-11-07T13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53"/>
    <n v="2928.93"/>
    <x v="2"/>
    <s v="gadgets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"/>
    <n v="28.89"/>
    <x v="2"/>
    <s v="gadgets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47"/>
    <n v="29.63"/>
    <x v="2"/>
    <s v="gadgets"/>
    <x v="1919"/>
    <d v="2015-05-19T16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43"/>
    <n v="40.98"/>
    <x v="2"/>
    <s v="gadgets"/>
    <x v="1920"/>
    <d v="2015-10-21T18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37"/>
    <n v="54"/>
    <x v="4"/>
    <s v="indie rock"/>
    <x v="1921"/>
    <d v="2012-07-14T00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15.99999999999999"/>
    <n v="36.11"/>
    <x v="4"/>
    <s v="indie rock"/>
    <x v="1922"/>
    <d v="2013-12-12T01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41"/>
    <n v="23.15"/>
    <x v="4"/>
    <s v="indie rock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13.99999999999999"/>
    <n v="104"/>
    <x v="4"/>
    <s v="indie rock"/>
    <x v="1924"/>
    <d v="2014-01-15T14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10.00000000000001"/>
    <n v="31.83"/>
    <x v="4"/>
    <s v="indie rock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95"/>
    <n v="27.39"/>
    <x v="4"/>
    <s v="indie rock"/>
    <x v="1926"/>
    <d v="2010-11-01T19:26:00"/>
  </r>
  <r>
    <x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03"/>
    <n v="56.36"/>
    <x v="4"/>
    <s v="indie rock"/>
    <x v="1927"/>
    <d v="2012-03-07T23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03"/>
    <n v="77.349999999999994"/>
    <x v="4"/>
    <s v="indie rock"/>
    <x v="1928"/>
    <d v="2013-05-07T10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00"/>
    <n v="42.8"/>
    <x v="4"/>
    <s v="indie rock"/>
    <x v="1929"/>
    <d v="2011-07-04T19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27"/>
    <n v="48.85"/>
    <x v="4"/>
    <s v="indie rock"/>
    <x v="1930"/>
    <d v="2013-07-07T08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21"/>
    <n v="48.24"/>
    <x v="4"/>
    <s v="indie rock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07"/>
    <n v="70.209999999999994"/>
    <x v="4"/>
    <s v="indie rock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72"/>
    <n v="94.05"/>
    <x v="4"/>
    <s v="indie rock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24"/>
    <n v="80.27"/>
    <x v="4"/>
    <s v="indie rock"/>
    <x v="1934"/>
    <d v="2011-12-25T00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08"/>
    <n v="54.2"/>
    <x v="4"/>
    <s v="indie rock"/>
    <x v="1935"/>
    <d v="2014-06-20T23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17"/>
    <n v="60.27"/>
    <x v="4"/>
    <s v="indie rock"/>
    <x v="1936"/>
    <d v="2011-12-06T00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87"/>
    <n v="38.74"/>
    <x v="4"/>
    <s v="indie rock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15.99999999999999"/>
    <n v="152.54"/>
    <x v="4"/>
    <s v="indie rock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11.00000000000001"/>
    <n v="115.31"/>
    <x v="4"/>
    <s v="indie rock"/>
    <x v="1939"/>
    <d v="2013-03-10T17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71"/>
    <n v="35.840000000000003"/>
    <x v="4"/>
    <s v="indie rock"/>
    <x v="1940"/>
    <d v="2011-06-14T22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26"/>
    <n v="64.569999999999993"/>
    <x v="2"/>
    <s v="hardware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38"/>
    <n v="87.44"/>
    <x v="2"/>
    <s v="hardware"/>
    <x v="1942"/>
    <d v="2011-07-04T14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05"/>
    <n v="68.819999999999993"/>
    <x v="2"/>
    <s v="hardware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88"/>
    <n v="176.2"/>
    <x v="2"/>
    <s v="hardware"/>
    <x v="1944"/>
    <d v="2014-05-01T09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48"/>
    <n v="511.79"/>
    <x v="2"/>
    <s v="hardware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50"/>
    <n v="160.44"/>
    <x v="2"/>
    <s v="hardware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01"/>
    <n v="35"/>
    <x v="2"/>
    <s v="hardware"/>
    <x v="1947"/>
    <d v="2009-11-23T00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00"/>
    <n v="188.51"/>
    <x v="2"/>
    <s v="hardware"/>
    <x v="1948"/>
    <d v="2016-06-06T12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06"/>
    <n v="56.2"/>
    <x v="2"/>
    <s v="hardware"/>
    <x v="1949"/>
    <d v="2014-07-10T05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00.99999999999997"/>
    <n v="51.31"/>
    <x v="2"/>
    <s v="hardware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12"/>
    <n v="127.36"/>
    <x v="2"/>
    <s v="hardware"/>
    <x v="1951"/>
    <d v="2016-11-07T06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98"/>
    <n v="101.86"/>
    <x v="2"/>
    <s v="hardware"/>
    <x v="1952"/>
    <d v="2013-10-16T09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25.99999999999997"/>
    <n v="230.56"/>
    <x v="2"/>
    <s v="hardware"/>
    <x v="1953"/>
    <d v="2012-03-01T22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99"/>
    <n v="842.11"/>
    <x v="2"/>
    <s v="hardware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99"/>
    <n v="577.28"/>
    <x v="2"/>
    <s v="hardware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94"/>
    <n v="483.34"/>
    <x v="2"/>
    <s v="hardware"/>
    <x v="1956"/>
    <d v="2015-04-18T16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68"/>
    <n v="76.14"/>
    <x v="2"/>
    <s v="hardware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36"/>
    <n v="74.11"/>
    <x v="2"/>
    <s v="hardware"/>
    <x v="1958"/>
    <d v="2013-03-23T17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57"/>
    <n v="36.97"/>
    <x v="2"/>
    <s v="hardware"/>
    <x v="1959"/>
    <d v="2014-09-30T19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18"/>
    <n v="2500.9699999999998"/>
    <x v="2"/>
    <s v="hardware"/>
    <x v="1960"/>
    <d v="2014-12-21T03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05"/>
    <n v="67.69"/>
    <x v="2"/>
    <s v="hardware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93"/>
    <n v="63.05"/>
    <x v="2"/>
    <s v="hardware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27"/>
    <n v="117.6"/>
    <x v="2"/>
    <s v="hardware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n v="260"/>
    <n v="180.75"/>
    <x v="2"/>
    <s v="hardware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62"/>
    <n v="127.32"/>
    <x v="2"/>
    <s v="hardware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06.99999999999997"/>
    <n v="136.63999999999999"/>
    <x v="2"/>
    <s v="hardware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70"/>
    <n v="182.78"/>
    <x v="2"/>
    <s v="hardware"/>
    <x v="1967"/>
    <d v="2014-05-01T10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85"/>
    <n v="279.38"/>
    <x v="2"/>
    <s v="hardware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79"/>
    <n v="61.38"/>
    <x v="2"/>
    <s v="hardware"/>
    <x v="1969"/>
    <d v="2016-08-05T14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32"/>
    <n v="80.73"/>
    <x v="2"/>
    <s v="hardware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63"/>
    <n v="272.36"/>
    <x v="2"/>
    <s v="hardware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74"/>
    <n v="70.849999999999994"/>
    <x v="2"/>
    <s v="hardware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57"/>
    <n v="247.94"/>
    <x v="2"/>
    <s v="hardware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75"/>
    <n v="186.81"/>
    <x v="2"/>
    <s v="hardware"/>
    <x v="1974"/>
    <d v="2013-08-19T03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09"/>
    <n v="131.99"/>
    <x v="2"/>
    <s v="hardware"/>
    <x v="1975"/>
    <d v="2013-03-10T13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47"/>
    <n v="29.31"/>
    <x v="2"/>
    <s v="hardware"/>
    <x v="1976"/>
    <d v="2013-07-13T16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01.99999999999994"/>
    <n v="245.02"/>
    <x v="2"/>
    <s v="hardware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27"/>
    <n v="1323.25"/>
    <x v="2"/>
    <s v="hardware"/>
    <x v="1978"/>
    <d v="2012-06-12T02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14.99999999999999"/>
    <n v="282.66000000000003"/>
    <x v="2"/>
    <s v="hardware"/>
    <x v="1979"/>
    <d v="2015-11-18T23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55"/>
    <n v="91.21"/>
    <x v="2"/>
    <s v="hardware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"/>
    <n v="31.75"/>
    <x v="8"/>
    <s v="people"/>
    <x v="1981"/>
    <d v="2014-07-09T12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n v="0"/>
    <x v="8"/>
    <s v="people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"/>
    <n v="88.69"/>
    <x v="8"/>
    <s v="people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21"/>
    <n v="453.14"/>
    <x v="8"/>
    <s v="people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"/>
    <n v="12.75"/>
    <x v="8"/>
    <s v="people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0"/>
    <n v="1"/>
    <x v="8"/>
    <s v="people"/>
    <x v="1986"/>
    <d v="2016-03-14T04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42"/>
    <n v="83.43"/>
    <x v="8"/>
    <s v="people"/>
    <x v="1987"/>
    <d v="2015-03-01T10:21:16"/>
  </r>
  <r>
    <x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0"/>
    <n v="25"/>
    <x v="8"/>
    <s v="people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1"/>
    <n v="50"/>
    <x v="8"/>
    <s v="people"/>
    <x v="1989"/>
    <d v="2016-12-11T11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17"/>
    <n v="101.8"/>
    <x v="8"/>
    <s v="people"/>
    <x v="1990"/>
    <d v="2016-02-12T23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.0000000000000009"/>
    <n v="46.67"/>
    <x v="8"/>
    <s v="people"/>
    <x v="1991"/>
    <d v="2015-07-03T16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0"/>
    <n v="1"/>
    <x v="8"/>
    <s v="people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n v="0"/>
    <x v="8"/>
    <s v="people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n v="0"/>
    <x v="8"/>
    <s v="people"/>
    <x v="1994"/>
    <d v="2016-12-06T20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8"/>
    <n v="26"/>
    <x v="8"/>
    <s v="people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n v="0"/>
    <x v="8"/>
    <s v="people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n v="0"/>
    <x v="8"/>
    <s v="people"/>
    <x v="1997"/>
    <d v="2014-08-26T17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26"/>
    <n v="218.33"/>
    <x v="8"/>
    <s v="people"/>
    <x v="1998"/>
    <d v="2014-07-31T21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1"/>
    <n v="33.71"/>
    <x v="8"/>
    <s v="people"/>
    <x v="1999"/>
    <d v="2014-11-13T07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13"/>
    <n v="25"/>
    <x v="8"/>
    <s v="people"/>
    <x v="2000"/>
    <d v="2016-01-06T17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82"/>
    <n v="128.38999999999999"/>
    <x v="2"/>
    <s v="hardware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17"/>
    <n v="78.83"/>
    <x v="2"/>
    <s v="hardware"/>
    <x v="2002"/>
    <d v="2017-01-23T12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12"/>
    <n v="91.76"/>
    <x v="2"/>
    <s v="hardware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34"/>
    <n v="331.1"/>
    <x v="2"/>
    <s v="hardware"/>
    <x v="2004"/>
    <d v="2014-07-10T09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24"/>
    <n v="194.26"/>
    <x v="2"/>
    <s v="hardware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48"/>
    <n v="408.98"/>
    <x v="2"/>
    <s v="hardware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15.99999999999999"/>
    <n v="84.46"/>
    <x v="2"/>
    <s v="hardware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17"/>
    <n v="44.85"/>
    <x v="2"/>
    <s v="hardware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05"/>
    <n v="383.36"/>
    <x v="2"/>
    <s v="hardware"/>
    <x v="2009"/>
    <d v="2016-11-23T03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20"/>
    <n v="55.28"/>
    <x v="2"/>
    <s v="hardware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n v="819.99999999999989"/>
    <n v="422.02"/>
    <x v="2"/>
    <s v="hardware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35"/>
    <n v="64.180000000000007"/>
    <x v="2"/>
    <s v="hardware"/>
    <x v="2012"/>
    <d v="2015-02-05T14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95"/>
    <n v="173.58"/>
    <x v="2"/>
    <s v="hardware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14"/>
    <n v="88.6"/>
    <x v="2"/>
    <s v="hardware"/>
    <x v="2014"/>
    <d v="2013-03-24T23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12.99999999999999"/>
    <n v="50.22"/>
    <x v="2"/>
    <s v="hardware"/>
    <x v="2015"/>
    <d v="2011-09-09T16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22.00000000000011"/>
    <n v="192.39"/>
    <x v="2"/>
    <s v="hardware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25"/>
    <n v="73.42"/>
    <x v="2"/>
    <s v="hardware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02"/>
    <n v="147.68"/>
    <x v="2"/>
    <s v="hardware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84.99999999999994"/>
    <n v="108.97"/>
    <x v="2"/>
    <s v="hardware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92"/>
    <n v="23.65"/>
    <x v="2"/>
    <s v="hardware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81"/>
    <n v="147.94999999999999"/>
    <x v="2"/>
    <s v="hardware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25"/>
    <n v="385.04"/>
    <x v="2"/>
    <s v="hardware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61"/>
    <n v="457.39"/>
    <x v="2"/>
    <s v="hardware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85"/>
    <n v="222.99"/>
    <x v="2"/>
    <s v="hardware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00.99999999999997"/>
    <n v="220.74"/>
    <x v="2"/>
    <s v="hardware"/>
    <x v="2025"/>
    <d v="2015-06-10T23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33"/>
    <n v="73.5"/>
    <x v="2"/>
    <s v="hardware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20"/>
    <n v="223.1"/>
    <x v="2"/>
    <s v="hardware"/>
    <x v="2027"/>
    <d v="2015-03-30T13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26"/>
    <n v="47.91"/>
    <x v="2"/>
    <s v="hardware"/>
    <x v="2028"/>
    <d v="2010-03-15T16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61"/>
    <n v="96.06"/>
    <x v="2"/>
    <s v="hardware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25.99999999999997"/>
    <n v="118.61"/>
    <x v="2"/>
    <s v="hardware"/>
    <x v="2030"/>
    <d v="2012-11-29T18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20"/>
    <n v="118.45"/>
    <x v="2"/>
    <s v="hardware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04"/>
    <n v="143.21"/>
    <x v="2"/>
    <s v="hardware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79"/>
    <n v="282.72000000000003"/>
    <x v="2"/>
    <s v="hardware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87"/>
    <n v="593.94000000000005"/>
    <x v="2"/>
    <s v="hardware"/>
    <x v="2034"/>
    <d v="2015-05-07T01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11"/>
    <n v="262.16000000000003"/>
    <x v="2"/>
    <s v="hardware"/>
    <x v="2035"/>
    <d v="2015-12-18T20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32"/>
    <n v="46.58"/>
    <x v="2"/>
    <s v="hardware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00"/>
    <n v="70.040000000000006"/>
    <x v="2"/>
    <s v="hardware"/>
    <x v="2037"/>
    <d v="2013-12-30T01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21"/>
    <n v="164.91"/>
    <x v="2"/>
    <s v="hardware"/>
    <x v="2038"/>
    <d v="2013-07-01T13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36"/>
    <n v="449.26"/>
    <x v="2"/>
    <s v="hardware"/>
    <x v="2039"/>
    <d v="2016-11-30T23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48"/>
    <n v="27.47"/>
    <x v="2"/>
    <s v="hardware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82"/>
    <n v="143.97999999999999"/>
    <x v="2"/>
    <s v="hardware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24"/>
    <n v="88.24"/>
    <x v="2"/>
    <s v="hardware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05.99999999999994"/>
    <n v="36.33"/>
    <x v="2"/>
    <s v="hardware"/>
    <x v="2043"/>
    <d v="2016-12-10T23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08"/>
    <n v="90.18"/>
    <x v="2"/>
    <s v="hardware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19"/>
    <n v="152.62"/>
    <x v="2"/>
    <s v="hardware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21"/>
    <n v="55.81"/>
    <x v="2"/>
    <s v="hardware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03"/>
    <n v="227.85"/>
    <x v="2"/>
    <s v="hardware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48"/>
    <n v="91.83"/>
    <x v="2"/>
    <s v="hardware"/>
    <x v="2048"/>
    <d v="2013-05-23T10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20"/>
    <n v="80.989999999999995"/>
    <x v="2"/>
    <s v="hardware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73.00000000000006"/>
    <n v="278.39"/>
    <x v="2"/>
    <s v="hardware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30"/>
    <n v="43.1"/>
    <x v="2"/>
    <s v="hardware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53"/>
    <n v="326.29000000000002"/>
    <x v="2"/>
    <s v="hardware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01"/>
    <n v="41.74"/>
    <x v="2"/>
    <s v="hardware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13.99999999999999"/>
    <n v="64.02"/>
    <x v="2"/>
    <s v="hardware"/>
    <x v="2054"/>
    <d v="2014-05-02T07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67"/>
    <n v="99.46"/>
    <x v="2"/>
    <s v="hardware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53"/>
    <n v="138.49"/>
    <x v="2"/>
    <s v="hardware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02"/>
    <n v="45.55"/>
    <x v="2"/>
    <s v="hardware"/>
    <x v="2057"/>
    <d v="2016-02-26T06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68"/>
    <n v="10.51"/>
    <x v="2"/>
    <s v="hardware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43"/>
    <n v="114.77"/>
    <x v="2"/>
    <s v="hardware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96"/>
    <n v="36"/>
    <x v="2"/>
    <s v="hardware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08"/>
    <n v="154.16999999999999"/>
    <x v="2"/>
    <s v="hardware"/>
    <x v="2061"/>
    <d v="2016-12-31T13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14.99999999999999"/>
    <n v="566.39"/>
    <x v="2"/>
    <s v="hardware"/>
    <x v="2062"/>
    <d v="2016-03-24T03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48"/>
    <n v="120.86"/>
    <x v="2"/>
    <s v="hardware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91"/>
    <n v="86.16"/>
    <x v="2"/>
    <s v="hardware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99"/>
    <n v="51.21"/>
    <x v="2"/>
    <s v="hardware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19"/>
    <n v="67.260000000000005"/>
    <x v="2"/>
    <s v="hardware"/>
    <x v="2066"/>
    <d v="2014-08-23T13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27"/>
    <n v="62.8"/>
    <x v="2"/>
    <s v="hardware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05"/>
    <n v="346.13"/>
    <x v="2"/>
    <s v="hardware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28"/>
    <n v="244.12"/>
    <x v="2"/>
    <s v="hardware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17"/>
    <n v="259.25"/>
    <x v="2"/>
    <s v="hardware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81"/>
    <n v="201.96"/>
    <x v="2"/>
    <s v="hardware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11.00000000000001"/>
    <n v="226.21"/>
    <x v="2"/>
    <s v="hardware"/>
    <x v="2072"/>
    <d v="2016-05-07T08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53"/>
    <n v="324.69"/>
    <x v="2"/>
    <s v="hardware"/>
    <x v="2073"/>
    <d v="2015-05-08T11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03"/>
    <n v="205"/>
    <x v="2"/>
    <s v="hardware"/>
    <x v="2074"/>
    <d v="2016-05-06T14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78"/>
    <n v="20.47"/>
    <x v="2"/>
    <s v="hardware"/>
    <x v="2075"/>
    <d v="2013-07-25T11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43"/>
    <n v="116.35"/>
    <x v="2"/>
    <s v="hardware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15.99999999999999"/>
    <n v="307.2"/>
    <x v="2"/>
    <s v="hardware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31"/>
    <n v="546.69000000000005"/>
    <x v="2"/>
    <s v="hardware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88"/>
    <n v="47.47"/>
    <x v="2"/>
    <s v="hardware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08"/>
    <n v="101.56"/>
    <x v="2"/>
    <s v="hardware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14.99999999999999"/>
    <n v="72.91"/>
    <x v="4"/>
    <s v="indie rock"/>
    <x v="2081"/>
    <d v="2012-05-15T23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11.00000000000001"/>
    <n v="43.71"/>
    <x v="4"/>
    <s v="indie rock"/>
    <x v="2082"/>
    <d v="2011-11-23T22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12.99999999999999"/>
    <n v="34"/>
    <x v="4"/>
    <s v="indie rock"/>
    <x v="2083"/>
    <d v="2012-06-04T12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08"/>
    <n v="70.650000000000006"/>
    <x v="4"/>
    <s v="indie rock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24"/>
    <n v="89.3"/>
    <x v="4"/>
    <s v="indie rock"/>
    <x v="2085"/>
    <d v="2012-07-15T15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01"/>
    <n v="115.09"/>
    <x v="4"/>
    <s v="indie rock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04"/>
    <n v="62.12"/>
    <x v="4"/>
    <s v="indie rock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15.99999999999999"/>
    <n v="46.2"/>
    <x v="4"/>
    <s v="indie rock"/>
    <x v="2088"/>
    <d v="2010-09-10T22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20"/>
    <n v="48.55"/>
    <x v="4"/>
    <s v="indie rock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14.99999999999999"/>
    <n v="57.52"/>
    <x v="4"/>
    <s v="indie rock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20"/>
    <n v="88.15"/>
    <x v="4"/>
    <s v="indie rock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01"/>
    <n v="110.49"/>
    <x v="4"/>
    <s v="indie rock"/>
    <x v="2092"/>
    <d v="2011-10-07T11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02"/>
    <n v="66.83"/>
    <x v="4"/>
    <s v="indie rock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21"/>
    <n v="58.6"/>
    <x v="4"/>
    <s v="indie rock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00"/>
    <n v="113.64"/>
    <x v="4"/>
    <s v="indie rock"/>
    <x v="2095"/>
    <d v="2011-10-02T12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02"/>
    <n v="43.57"/>
    <x v="4"/>
    <s v="indie rock"/>
    <x v="2096"/>
    <d v="2012-10-25T22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00"/>
    <n v="78.95"/>
    <x v="4"/>
    <s v="indie rock"/>
    <x v="2097"/>
    <d v="2011-12-01T10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00"/>
    <n v="188.13"/>
    <x v="4"/>
    <s v="indie rock"/>
    <x v="2098"/>
    <d v="2012-03-07T21:43:55"/>
  </r>
  <r>
    <x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32"/>
    <n v="63.03"/>
    <x v="4"/>
    <s v="indie rock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37"/>
    <n v="30.37"/>
    <x v="4"/>
    <s v="indie rock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12.99999999999999"/>
    <n v="51.48"/>
    <x v="4"/>
    <s v="indie rock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36"/>
    <n v="35.79"/>
    <x v="4"/>
    <s v="indie rock"/>
    <x v="2102"/>
    <d v="2011-05-05T15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46"/>
    <n v="98.82"/>
    <x v="4"/>
    <s v="indie rock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30"/>
    <n v="28"/>
    <x v="4"/>
    <s v="indie rock"/>
    <x v="2104"/>
    <d v="2013-05-30T19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54"/>
    <n v="51.31"/>
    <x v="4"/>
    <s v="indie rock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07"/>
    <n v="53.52"/>
    <x v="4"/>
    <s v="indie rock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08"/>
    <n v="37.15"/>
    <x v="4"/>
    <s v="indie rock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07"/>
    <n v="89.9"/>
    <x v="4"/>
    <s v="indie rock"/>
    <x v="2108"/>
    <d v="2012-09-09T22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07"/>
    <n v="106.53"/>
    <x v="4"/>
    <s v="indie rock"/>
    <x v="2109"/>
    <d v="2015-07-05T12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00"/>
    <n v="52.82"/>
    <x v="4"/>
    <s v="indie rock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07"/>
    <n v="54.62"/>
    <x v="4"/>
    <s v="indie rock"/>
    <x v="2111"/>
    <d v="2011-08-14T20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00"/>
    <n v="27.27"/>
    <x v="4"/>
    <s v="indie rock"/>
    <x v="2112"/>
    <d v="2013-04-15T17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05"/>
    <n v="68.599999999999994"/>
    <x v="4"/>
    <s v="indie rock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05"/>
    <n v="35.61"/>
    <x v="4"/>
    <s v="indie rock"/>
    <x v="2114"/>
    <d v="2010-12-08T23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25.99999999999997"/>
    <n v="94.03"/>
    <x v="4"/>
    <s v="indie rock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01"/>
    <n v="526.46"/>
    <x v="4"/>
    <s v="indie rock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48"/>
    <n v="50.66"/>
    <x v="4"/>
    <s v="indie rock"/>
    <x v="2117"/>
    <d v="2015-10-26T23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35"/>
    <n v="79.180000000000007"/>
    <x v="4"/>
    <s v="indie rock"/>
    <x v="2118"/>
    <d v="2011-07-24T15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01"/>
    <n v="91.59"/>
    <x v="4"/>
    <s v="indie rock"/>
    <x v="2119"/>
    <d v="2012-08-15T22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01"/>
    <n v="116.96"/>
    <x v="4"/>
    <s v="indie rock"/>
    <x v="2120"/>
    <d v="2014-01-01T18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1"/>
    <n v="28.4"/>
    <x v="6"/>
    <s v="video games"/>
    <x v="2121"/>
    <d v="2017-01-11T12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n v="0"/>
    <n v="103.33"/>
    <x v="6"/>
    <s v="video games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10"/>
    <n v="10"/>
    <x v="6"/>
    <s v="video games"/>
    <x v="2123"/>
    <d v="2010-03-15T01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10"/>
    <n v="23"/>
    <x v="6"/>
    <s v="video games"/>
    <x v="2124"/>
    <d v="2010-11-30T00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"/>
    <n v="31.56"/>
    <x v="6"/>
    <s v="video games"/>
    <x v="2125"/>
    <d v="2015-08-04T19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0"/>
    <n v="5"/>
    <x v="6"/>
    <s v="video games"/>
    <x v="2126"/>
    <d v="2014-12-08T18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28.999999999999996"/>
    <n v="34.22"/>
    <x v="6"/>
    <s v="video games"/>
    <x v="2127"/>
    <d v="2015-03-12T06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0"/>
    <n v="25"/>
    <x v="6"/>
    <s v="video games"/>
    <x v="2128"/>
    <d v="2014-09-21T13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12"/>
    <n v="19.670000000000002"/>
    <x v="6"/>
    <s v="video games"/>
    <x v="2129"/>
    <d v="2016-03-09T19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0"/>
    <n v="21.25"/>
    <x v="6"/>
    <s v="video games"/>
    <x v="2130"/>
    <d v="2014-08-15T21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5"/>
    <n v="8.33"/>
    <x v="6"/>
    <s v="video games"/>
    <x v="2131"/>
    <d v="2015-07-11T23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"/>
    <n v="21.34"/>
    <x v="6"/>
    <s v="video games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2"/>
    <n v="5.33"/>
    <x v="6"/>
    <s v="video games"/>
    <x v="2133"/>
    <d v="2011-04-24T01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2"/>
    <n v="34.67"/>
    <x v="6"/>
    <s v="video games"/>
    <x v="2134"/>
    <d v="2013-04-27T16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10"/>
    <n v="21.73"/>
    <x v="6"/>
    <s v="video games"/>
    <x v="2135"/>
    <d v="2012-10-04T18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0"/>
    <n v="11.92"/>
    <x v="6"/>
    <s v="video games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28.000000000000004"/>
    <n v="26.6"/>
    <x v="6"/>
    <s v="video games"/>
    <x v="2137"/>
    <d v="2014-12-05T13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13"/>
    <n v="10.67"/>
    <x v="6"/>
    <s v="video games"/>
    <x v="2138"/>
    <d v="2013-11-08T20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"/>
    <n v="29.04"/>
    <x v="6"/>
    <s v="video games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0"/>
    <n v="50.91"/>
    <x v="6"/>
    <s v="video games"/>
    <x v="2140"/>
    <d v="2013-01-11T15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n v="0"/>
    <x v="6"/>
    <s v="video games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6"/>
    <n v="50.08"/>
    <x v="6"/>
    <s v="video games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11"/>
    <n v="45"/>
    <x v="6"/>
    <s v="video games"/>
    <x v="2143"/>
    <d v="2010-07-21T14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2"/>
    <n v="25.29"/>
    <x v="6"/>
    <s v="video games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30"/>
    <n v="51.29"/>
    <x v="6"/>
    <s v="video games"/>
    <x v="2145"/>
    <d v="2013-11-27T01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0"/>
    <n v="1"/>
    <x v="6"/>
    <s v="video games"/>
    <x v="2146"/>
    <d v="2016-02-11T11:18:30"/>
  </r>
  <r>
    <x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1"/>
    <n v="49.38"/>
    <x v="6"/>
    <s v="video games"/>
    <x v="2147"/>
    <d v="2014-11-16T03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2"/>
    <n v="1"/>
    <x v="6"/>
    <s v="video games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n v="0"/>
    <x v="6"/>
    <s v="video games"/>
    <x v="2149"/>
    <d v="2010-07-30T19:00:00"/>
  </r>
  <r>
    <x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1"/>
    <n v="101.25"/>
    <x v="6"/>
    <s v="video games"/>
    <x v="2150"/>
    <d v="2016-07-13T01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0"/>
    <n v="19.670000000000002"/>
    <x v="6"/>
    <s v="video games"/>
    <x v="2151"/>
    <d v="2016-06-29T15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0"/>
    <n v="12.5"/>
    <x v="6"/>
    <s v="video games"/>
    <x v="2152"/>
    <d v="2014-03-15T13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0"/>
    <n v="8.5"/>
    <x v="6"/>
    <s v="video games"/>
    <x v="2153"/>
    <d v="2015-01-10T02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1"/>
    <n v="1"/>
    <x v="6"/>
    <s v="video games"/>
    <x v="2154"/>
    <d v="2014-01-28T10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"/>
    <n v="23"/>
    <x v="6"/>
    <s v="video games"/>
    <x v="2155"/>
    <d v="2016-03-31T11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3"/>
    <n v="17.989999999999998"/>
    <x v="6"/>
    <s v="video games"/>
    <x v="2156"/>
    <d v="2013-09-16T15:30:06"/>
  </r>
  <r>
    <x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28.000000000000004"/>
    <n v="370.95"/>
    <x v="6"/>
    <s v="video games"/>
    <x v="2157"/>
    <d v="2016-12-23T02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7.0000000000000009"/>
    <n v="63.57"/>
    <x v="6"/>
    <s v="video games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1"/>
    <n v="13"/>
    <x v="6"/>
    <s v="video games"/>
    <x v="2159"/>
    <d v="2011-07-16T12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1"/>
    <n v="5.31"/>
    <x v="6"/>
    <s v="video games"/>
    <x v="2160"/>
    <d v="2012-05-19T12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15.99999999999999"/>
    <n v="35.619999999999997"/>
    <x v="4"/>
    <s v="rock"/>
    <x v="2161"/>
    <d v="2015-09-23T15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12.00000000000001"/>
    <n v="87.1"/>
    <x v="4"/>
    <s v="rock"/>
    <x v="2162"/>
    <d v="2014-07-24T13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32"/>
    <n v="75.11"/>
    <x v="4"/>
    <s v="rock"/>
    <x v="2163"/>
    <d v="2015-06-07T22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03"/>
    <n v="68.010000000000005"/>
    <x v="4"/>
    <s v="rock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39"/>
    <n v="29.62"/>
    <x v="4"/>
    <s v="rock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47"/>
    <n v="91.63"/>
    <x v="4"/>
    <s v="rock"/>
    <x v="2166"/>
    <d v="2014-12-05T16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20"/>
    <n v="22.5"/>
    <x v="4"/>
    <s v="rock"/>
    <x v="2167"/>
    <d v="2012-09-14T20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22"/>
    <n v="64.37"/>
    <x v="4"/>
    <s v="rock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00"/>
    <n v="21.86"/>
    <x v="4"/>
    <s v="rock"/>
    <x v="2169"/>
    <d v="2017-03-02T11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81"/>
    <n v="33.32"/>
    <x v="4"/>
    <s v="rock"/>
    <x v="2170"/>
    <d v="2015-08-22T13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06"/>
    <n v="90.28"/>
    <x v="4"/>
    <s v="rock"/>
    <x v="2171"/>
    <d v="2015-06-22T00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00"/>
    <n v="76.92"/>
    <x v="4"/>
    <s v="rock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27"/>
    <n v="59.23"/>
    <x v="4"/>
    <s v="rock"/>
    <x v="2173"/>
    <d v="2013-09-09T22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03"/>
    <n v="65.38"/>
    <x v="4"/>
    <s v="rock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50"/>
    <n v="67.31"/>
    <x v="4"/>
    <s v="rock"/>
    <x v="2175"/>
    <d v="2016-07-20T19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26"/>
    <n v="88.75"/>
    <x v="4"/>
    <s v="rock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00"/>
    <n v="65.87"/>
    <x v="4"/>
    <s v="rock"/>
    <x v="2177"/>
    <d v="2016-06-06T01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39"/>
    <n v="40.35"/>
    <x v="4"/>
    <s v="rock"/>
    <x v="2178"/>
    <d v="2017-01-18T10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61"/>
    <n v="76.86"/>
    <x v="4"/>
    <s v="rock"/>
    <x v="2179"/>
    <d v="2015-04-10T23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07"/>
    <n v="68.709999999999994"/>
    <x v="4"/>
    <s v="rock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53"/>
    <n v="57.77"/>
    <x v="6"/>
    <s v="tabletop games"/>
    <x v="2181"/>
    <d v="2017-02-20T19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24"/>
    <n v="44.17"/>
    <x v="6"/>
    <s v="tabletop games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88.99999999999994"/>
    <n v="31.57"/>
    <x v="6"/>
    <s v="tabletop games"/>
    <x v="2183"/>
    <d v="2017-02-09T00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85"/>
    <n v="107.05"/>
    <x v="6"/>
    <s v="tabletop games"/>
    <x v="2184"/>
    <d v="2016-01-25T11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57"/>
    <n v="149.03"/>
    <x v="6"/>
    <s v="tabletop games"/>
    <x v="2185"/>
    <d v="2013-03-26T03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10.00000000000001"/>
    <n v="55.96"/>
    <x v="6"/>
    <s v="tabletop games"/>
    <x v="2186"/>
    <d v="2016-09-06T21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15"/>
    <n v="56.97"/>
    <x v="6"/>
    <s v="tabletop games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12"/>
    <n v="44.06"/>
    <x v="6"/>
    <s v="tabletop games"/>
    <x v="2188"/>
    <d v="2016-10-25T12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03"/>
    <n v="68.63"/>
    <x v="6"/>
    <s v="tabletop games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85"/>
    <n v="65.319999999999993"/>
    <x v="6"/>
    <s v="tabletop games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20"/>
    <n v="35.92"/>
    <x v="6"/>
    <s v="tabletop games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81"/>
    <n v="40.07"/>
    <x v="6"/>
    <s v="tabletop games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51.99999999999994"/>
    <n v="75.650000000000006"/>
    <x v="6"/>
    <s v="tabletop games"/>
    <x v="2193"/>
    <d v="2016-11-20T23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37"/>
    <n v="61.2"/>
    <x v="6"/>
    <s v="tabletop games"/>
    <x v="2194"/>
    <d v="2016-03-26T12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20"/>
    <n v="48.13"/>
    <x v="6"/>
    <s v="tabletop games"/>
    <x v="2195"/>
    <d v="2015-08-11T13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13.99999999999999"/>
    <n v="68.11"/>
    <x v="6"/>
    <s v="tabletop games"/>
    <x v="2196"/>
    <d v="2016-12-02T02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51"/>
    <n v="65.89"/>
    <x v="6"/>
    <s v="tabletop games"/>
    <x v="2197"/>
    <d v="2015-02-28T09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33"/>
    <n v="81.650000000000006"/>
    <x v="6"/>
    <s v="tabletop games"/>
    <x v="2198"/>
    <d v="2015-11-14T08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47"/>
    <n v="52.7"/>
    <x v="6"/>
    <s v="tabletop games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42"/>
    <n v="41.23"/>
    <x v="6"/>
    <s v="tabletop games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83"/>
    <n v="15.04"/>
    <x v="4"/>
    <s v="electronic music"/>
    <x v="2201"/>
    <d v="2013-01-16T15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04"/>
    <n v="39.07"/>
    <x v="4"/>
    <s v="electronic music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10.00000000000001"/>
    <n v="43.82"/>
    <x v="4"/>
    <s v="electronic music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33"/>
    <n v="27.3"/>
    <x v="4"/>
    <s v="electronic music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52"/>
    <n v="42.22"/>
    <x v="4"/>
    <s v="electronic music"/>
    <x v="2205"/>
    <d v="2012-06-01T14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03"/>
    <n v="33.24"/>
    <x v="4"/>
    <s v="electronic music"/>
    <x v="2206"/>
    <d v="2012-04-16T01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00"/>
    <n v="285.70999999999998"/>
    <x v="4"/>
    <s v="electronic music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02"/>
    <n v="42.33"/>
    <x v="4"/>
    <s v="electronic music"/>
    <x v="2208"/>
    <d v="2012-04-06T23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51"/>
    <n v="50.27"/>
    <x v="4"/>
    <s v="electronic music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11.00000000000001"/>
    <n v="61.9"/>
    <x v="4"/>
    <s v="electronic music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96"/>
    <n v="40.75"/>
    <x v="4"/>
    <s v="electronic music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13.99999999999999"/>
    <n v="55.8"/>
    <x v="4"/>
    <s v="electronic music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00"/>
    <n v="10"/>
    <x v="4"/>
    <s v="electronic music"/>
    <x v="2213"/>
    <d v="2015-05-15T14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93"/>
    <n v="73.13"/>
    <x v="4"/>
    <s v="electronic music"/>
    <x v="2214"/>
    <d v="2014-02-06T14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56"/>
    <n v="26.06"/>
    <x v="4"/>
    <s v="electronic music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06"/>
    <n v="22.64"/>
    <x v="4"/>
    <s v="electronic music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01"/>
    <n v="47.22"/>
    <x v="4"/>
    <s v="electronic music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23"/>
    <n v="32.32"/>
    <x v="4"/>
    <s v="electronic music"/>
    <x v="2218"/>
    <d v="2012-08-28T19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02"/>
    <n v="53.42"/>
    <x v="4"/>
    <s v="electronic music"/>
    <x v="2219"/>
    <d v="2015-08-19T12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01"/>
    <n v="51.3"/>
    <x v="4"/>
    <s v="electronic music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08"/>
    <n v="37.200000000000003"/>
    <x v="6"/>
    <s v="tabletop games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63"/>
    <n v="27.1"/>
    <x v="6"/>
    <s v="tabletop games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06"/>
    <n v="206.31"/>
    <x v="6"/>
    <s v="tabletop games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43.00000000000003"/>
    <n v="82.15"/>
    <x v="6"/>
    <s v="tabletop games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44.99999999999989"/>
    <n v="164.8"/>
    <x v="6"/>
    <s v="tabletop games"/>
    <x v="2225"/>
    <d v="2014-09-21T14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08"/>
    <n v="60.82"/>
    <x v="6"/>
    <s v="tabletop games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57"/>
    <n v="67.97"/>
    <x v="6"/>
    <s v="tabletop games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74"/>
    <n v="81.56"/>
    <x v="6"/>
    <s v="tabletop games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71"/>
    <n v="25.43"/>
    <x v="6"/>
    <s v="tabletop games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26"/>
    <n v="21.5"/>
    <x v="6"/>
    <s v="tabletop games"/>
    <x v="2230"/>
    <d v="2014-04-25T16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12"/>
    <n v="27.23"/>
    <x v="6"/>
    <s v="tabletop games"/>
    <x v="2231"/>
    <d v="2013-06-25T00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96"/>
    <n v="25.09"/>
    <x v="6"/>
    <s v="tabletop games"/>
    <x v="2232"/>
    <d v="2014-07-18T22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32"/>
    <n v="21.23"/>
    <x v="6"/>
    <s v="tabletop games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65"/>
    <n v="41.61"/>
    <x v="6"/>
    <s v="tabletop games"/>
    <x v="2234"/>
    <d v="2017-01-05T14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53"/>
    <n v="135.59"/>
    <x v="6"/>
    <s v="tabletop games"/>
    <x v="2235"/>
    <d v="2015-03-28T18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37"/>
    <n v="22.12"/>
    <x v="6"/>
    <s v="tabletop games"/>
    <x v="2236"/>
    <d v="2016-02-01T09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53"/>
    <n v="64.63"/>
    <x v="6"/>
    <s v="tabletop games"/>
    <x v="2237"/>
    <d v="2014-11-12T02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37"/>
    <n v="69.569999999999993"/>
    <x v="6"/>
    <s v="tabletop games"/>
    <x v="2238"/>
    <d v="2017-03-10T09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28"/>
    <n v="75.13"/>
    <x v="6"/>
    <s v="tabletop games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71"/>
    <n v="140.97999999999999"/>
    <x v="6"/>
    <s v="tabletop games"/>
    <x v="2240"/>
    <d v="2016-04-22T14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06"/>
    <n v="49.47"/>
    <x v="6"/>
    <s v="tabletop games"/>
    <x v="2241"/>
    <d v="2017-03-02T14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60"/>
    <n v="53.87"/>
    <x v="6"/>
    <s v="tabletop games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50"/>
    <n v="4.57"/>
    <x v="6"/>
    <s v="tabletop games"/>
    <x v="2243"/>
    <d v="2017-03-12T22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77"/>
    <n v="65"/>
    <x v="6"/>
    <s v="tabletop games"/>
    <x v="2244"/>
    <d v="2016-10-16T15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47"/>
    <n v="53.48"/>
    <x v="6"/>
    <s v="tabletop games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00"/>
    <n v="43.91"/>
    <x v="6"/>
    <s v="tabletop games"/>
    <x v="2246"/>
    <d v="2015-09-04T14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04"/>
    <n v="50.85"/>
    <x v="6"/>
    <s v="tabletop games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07"/>
    <n v="58.63"/>
    <x v="6"/>
    <s v="tabletop games"/>
    <x v="2248"/>
    <d v="2016-12-14T16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69"/>
    <n v="32.82"/>
    <x v="6"/>
    <s v="tabletop games"/>
    <x v="2249"/>
    <d v="2013-04-02T10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75"/>
    <n v="426.93"/>
    <x v="6"/>
    <s v="tabletop games"/>
    <x v="2250"/>
    <d v="2016-12-02T20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34"/>
    <n v="23.81"/>
    <x v="6"/>
    <s v="tabletop games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72"/>
    <n v="98.41"/>
    <x v="6"/>
    <s v="tabletop games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12.99999999999999"/>
    <n v="107.32"/>
    <x v="6"/>
    <s v="tabletop games"/>
    <x v="2253"/>
    <d v="2015-11-18T11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59.99999999999994"/>
    <n v="11.67"/>
    <x v="6"/>
    <s v="tabletop games"/>
    <x v="2254"/>
    <d v="2017-01-24T10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87"/>
    <n v="41.78"/>
    <x v="6"/>
    <s v="tabletop games"/>
    <x v="2255"/>
    <d v="2016-05-07T17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23"/>
    <n v="21.38"/>
    <x v="6"/>
    <s v="tabletop games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36"/>
    <n v="94.1"/>
    <x v="6"/>
    <s v="tabletop games"/>
    <x v="2257"/>
    <d v="2016-06-19T18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47"/>
    <n v="15.72"/>
    <x v="6"/>
    <s v="tabletop games"/>
    <x v="2258"/>
    <d v="2015-06-11T13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67.0000000000002"/>
    <n v="90.64"/>
    <x v="6"/>
    <s v="tabletop games"/>
    <x v="2259"/>
    <d v="2016-12-08T14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27"/>
    <n v="97.3"/>
    <x v="6"/>
    <s v="tabletop games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80"/>
    <n v="37.119999999999997"/>
    <x v="6"/>
    <s v="tabletop games"/>
    <x v="2261"/>
    <d v="2017-02-14T12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54"/>
    <n v="28.1"/>
    <x v="6"/>
    <s v="tabletop games"/>
    <x v="2262"/>
    <d v="2014-11-17T19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15.99999999999999"/>
    <n v="144.43"/>
    <x v="6"/>
    <s v="tabletop games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80"/>
    <n v="24.27"/>
    <x v="6"/>
    <s v="tabletop games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99"/>
    <n v="35.119999999999997"/>
    <x v="6"/>
    <s v="tabletop games"/>
    <x v="2265"/>
    <d v="2016-11-22T15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20"/>
    <n v="24.76"/>
    <x v="6"/>
    <s v="tabletop games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81"/>
    <n v="188.38"/>
    <x v="6"/>
    <s v="tabletop games"/>
    <x v="2267"/>
    <d v="2014-12-20T20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03"/>
    <n v="148.08000000000001"/>
    <x v="6"/>
    <s v="tabletop games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02"/>
    <n v="49.93"/>
    <x v="6"/>
    <s v="tabletop games"/>
    <x v="2269"/>
    <d v="2017-03-07T00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20"/>
    <n v="107.82"/>
    <x v="6"/>
    <s v="tabletop games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83"/>
    <n v="42.63"/>
    <x v="6"/>
    <s v="tabletop games"/>
    <x v="2271"/>
    <d v="2016-12-09T19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57"/>
    <n v="14.37"/>
    <x v="6"/>
    <s v="tabletop games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20.00000000000003"/>
    <n v="37.479999999999997"/>
    <x v="6"/>
    <s v="tabletop games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20"/>
    <n v="30.2"/>
    <x v="6"/>
    <s v="tabletop games"/>
    <x v="2274"/>
    <d v="2014-02-23T07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08"/>
    <n v="33.549999999999997"/>
    <x v="6"/>
    <s v="tabletop games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06"/>
    <n v="64.75"/>
    <x v="6"/>
    <s v="tabletop games"/>
    <x v="2276"/>
    <d v="2014-01-05T10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41"/>
    <n v="57.93"/>
    <x v="6"/>
    <s v="tabletop games"/>
    <x v="2277"/>
    <d v="2012-02-27T11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n v="271"/>
    <n v="53.08"/>
    <x v="6"/>
    <s v="tabletop games"/>
    <x v="2278"/>
    <d v="2016-01-03T17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54"/>
    <n v="48.06"/>
    <x v="6"/>
    <s v="tabletop games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04"/>
    <n v="82.4"/>
    <x v="6"/>
    <s v="tabletop games"/>
    <x v="2280"/>
    <d v="2015-09-17T09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85"/>
    <n v="50.45"/>
    <x v="4"/>
    <s v="rock"/>
    <x v="2281"/>
    <d v="2011-07-25T01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85"/>
    <n v="115.83"/>
    <x v="4"/>
    <s v="rock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01"/>
    <n v="63.03"/>
    <x v="4"/>
    <s v="rock"/>
    <x v="2283"/>
    <d v="2012-05-08T21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06"/>
    <n v="108.02"/>
    <x v="4"/>
    <s v="rock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21"/>
    <n v="46.09"/>
    <x v="4"/>
    <s v="rock"/>
    <x v="2285"/>
    <d v="2012-06-28T23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00"/>
    <n v="107.21"/>
    <x v="4"/>
    <s v="rock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20"/>
    <n v="50.93"/>
    <x v="4"/>
    <s v="rock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00"/>
    <n v="40.04"/>
    <x v="4"/>
    <s v="rock"/>
    <x v="2288"/>
    <d v="2012-06-26T13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07"/>
    <n v="64.44"/>
    <x v="4"/>
    <s v="rock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04"/>
    <n v="53.83"/>
    <x v="4"/>
    <s v="rock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73"/>
    <n v="100.47"/>
    <x v="4"/>
    <s v="rock"/>
    <x v="2291"/>
    <d v="2012-04-22T23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07"/>
    <n v="46.63"/>
    <x v="4"/>
    <s v="rock"/>
    <x v="2292"/>
    <d v="2012-04-18T11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08"/>
    <n v="34.07"/>
    <x v="4"/>
    <s v="rock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46"/>
    <n v="65.209999999999994"/>
    <x v="4"/>
    <s v="rock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25"/>
    <n v="44.21"/>
    <x v="4"/>
    <s v="rock"/>
    <x v="2295"/>
    <d v="2013-01-26T17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49"/>
    <n v="71.97"/>
    <x v="4"/>
    <s v="rock"/>
    <x v="2296"/>
    <d v="2012-02-23T12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01"/>
    <n v="52.95"/>
    <x v="4"/>
    <s v="rock"/>
    <x v="2297"/>
    <d v="2012-03-13T22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05"/>
    <n v="109.45"/>
    <x v="4"/>
    <s v="rock"/>
    <x v="2298"/>
    <d v="2014-03-26T14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50"/>
    <n v="75.040000000000006"/>
    <x v="4"/>
    <s v="rock"/>
    <x v="2299"/>
    <d v="2011-02-05T19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01"/>
    <n v="115.71"/>
    <x v="4"/>
    <s v="rock"/>
    <x v="2300"/>
    <d v="2012-06-28T12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34"/>
    <n v="31.66"/>
    <x v="4"/>
    <s v="indie rock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71"/>
    <n v="46.18"/>
    <x v="4"/>
    <s v="indie rock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09.00000000000001"/>
    <n v="68.48"/>
    <x v="4"/>
    <s v="indie rock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01"/>
    <n v="53.47"/>
    <x v="4"/>
    <s v="indie rock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01"/>
    <n v="109.11"/>
    <x v="4"/>
    <s v="indie rock"/>
    <x v="2305"/>
    <d v="2014-08-08T13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07"/>
    <n v="51.19"/>
    <x v="4"/>
    <s v="indie rock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07"/>
    <n v="27.94"/>
    <x v="4"/>
    <s v="indie rock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01"/>
    <n v="82.5"/>
    <x v="4"/>
    <s v="indie rock"/>
    <x v="2308"/>
    <d v="2014-08-28T20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07"/>
    <n v="59.82"/>
    <x v="4"/>
    <s v="indie rock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29"/>
    <n v="64.819999999999993"/>
    <x v="4"/>
    <s v="indie rock"/>
    <x v="2310"/>
    <d v="2013-03-21T13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04"/>
    <n v="90.1"/>
    <x v="4"/>
    <s v="indie rock"/>
    <x v="2311"/>
    <d v="2014-05-06T19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08"/>
    <n v="40.96"/>
    <x v="4"/>
    <s v="indie rock"/>
    <x v="2312"/>
    <d v="2014-04-18T18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76"/>
    <n v="56"/>
    <x v="4"/>
    <s v="indie rock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57"/>
    <n v="37.67"/>
    <x v="4"/>
    <s v="indie rock"/>
    <x v="2314"/>
    <d v="2012-06-07T08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03"/>
    <n v="40.08"/>
    <x v="4"/>
    <s v="indie rock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04"/>
    <n v="78.03"/>
    <x v="4"/>
    <s v="indie rock"/>
    <x v="2316"/>
    <d v="2009-12-09T13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04"/>
    <n v="18.91"/>
    <x v="4"/>
    <s v="indie rock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21"/>
    <n v="37.130000000000003"/>
    <x v="4"/>
    <s v="indie rock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08"/>
    <n v="41.96"/>
    <x v="4"/>
    <s v="indie rock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09.00000000000001"/>
    <n v="61.04"/>
    <x v="4"/>
    <s v="indie rock"/>
    <x v="2320"/>
    <d v="2014-04-02T13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n v="39"/>
    <n v="64.53"/>
    <x v="7"/>
    <s v="small batch"/>
    <x v="2321"/>
    <d v="2017-04-04T00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"/>
    <n v="21.25"/>
    <x v="7"/>
    <s v="small batch"/>
    <x v="2322"/>
    <d v="2017-04-09T15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48"/>
    <n v="30"/>
    <x v="7"/>
    <s v="small batch"/>
    <x v="2323"/>
    <d v="2017-03-20T13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21"/>
    <n v="25.49"/>
    <x v="7"/>
    <s v="small batch"/>
    <x v="2324"/>
    <d v="2017-03-26T15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8"/>
    <n v="11.43"/>
    <x v="7"/>
    <s v="small batch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1"/>
    <n v="108"/>
    <x v="7"/>
    <s v="small batch"/>
    <x v="2326"/>
    <d v="2017-04-30T12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26"/>
    <n v="54.88"/>
    <x v="7"/>
    <s v="small batch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54"/>
    <n v="47.38"/>
    <x v="7"/>
    <s v="small batch"/>
    <x v="2328"/>
    <d v="2015-06-14T13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06"/>
    <n v="211.84"/>
    <x v="7"/>
    <s v="small batch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02"/>
    <n v="219.93"/>
    <x v="7"/>
    <s v="small batch"/>
    <x v="2330"/>
    <d v="2015-12-24T19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44"/>
    <n v="40.799999999999997"/>
    <x v="7"/>
    <s v="small batch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06"/>
    <n v="75.5"/>
    <x v="7"/>
    <s v="small batch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12"/>
    <n v="13.54"/>
    <x v="7"/>
    <s v="small batch"/>
    <x v="2333"/>
    <d v="2014-05-29T12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02"/>
    <n v="60.87"/>
    <x v="7"/>
    <s v="small batch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02"/>
    <n v="115.69"/>
    <x v="7"/>
    <s v="small batch"/>
    <x v="2335"/>
    <d v="2014-06-11T08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21"/>
    <n v="48.1"/>
    <x v="7"/>
    <s v="small batch"/>
    <x v="2336"/>
    <d v="2014-03-08T17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11.00000000000001"/>
    <n v="74.180000000000007"/>
    <x v="7"/>
    <s v="small batch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01"/>
    <n v="123.35"/>
    <x v="7"/>
    <s v="small batch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94"/>
    <n v="66.62"/>
    <x v="7"/>
    <s v="small batch"/>
    <x v="2339"/>
    <d v="2016-12-19T02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06"/>
    <n v="104.99"/>
    <x v="7"/>
    <s v="small batch"/>
    <x v="2340"/>
    <d v="2016-10-30T10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n v="0"/>
    <x v="2"/>
    <s v="web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n v="0"/>
    <x v="2"/>
    <s v="web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3"/>
    <n v="300"/>
    <x v="2"/>
    <s v="web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0"/>
    <n v="1"/>
    <x v="2"/>
    <s v="web"/>
    <x v="2344"/>
    <d v="2016-06-24T12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n v="0"/>
    <x v="2"/>
    <s v="web"/>
    <x v="2345"/>
    <d v="2015-03-31T18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0"/>
    <n v="13"/>
    <x v="2"/>
    <s v="web"/>
    <x v="2346"/>
    <d v="2016-10-17T14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2"/>
    <n v="15"/>
    <x v="2"/>
    <s v="web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0"/>
    <n v="54"/>
    <x v="2"/>
    <s v="web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n v="0"/>
    <x v="2"/>
    <s v="web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n v="0"/>
    <x v="2"/>
    <s v="web"/>
    <x v="2350"/>
    <d v="2017-01-03T15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1"/>
    <n v="15.43"/>
    <x v="2"/>
    <s v="web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n v="0"/>
    <x v="2"/>
    <s v="web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n v="0"/>
    <x v="2"/>
    <s v="web"/>
    <x v="2353"/>
    <d v="2015-04-21T11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0"/>
    <n v="25"/>
    <x v="2"/>
    <s v="web"/>
    <x v="2354"/>
    <d v="2015-01-10T12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1"/>
    <n v="27.5"/>
    <x v="2"/>
    <s v="web"/>
    <x v="2355"/>
    <d v="2015-05-02T17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n v="0"/>
    <x v="2"/>
    <s v="web"/>
    <x v="2356"/>
    <d v="2015-06-05T13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n v="0"/>
    <x v="2"/>
    <s v="web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n v="0"/>
    <x v="2"/>
    <s v="web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15"/>
    <n v="367"/>
    <x v="2"/>
    <s v="web"/>
    <x v="2359"/>
    <d v="2015-08-03T10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0"/>
    <n v="2"/>
    <x v="2"/>
    <s v="web"/>
    <x v="2360"/>
    <d v="2016-02-07T11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n v="0"/>
    <x v="2"/>
    <s v="web"/>
    <x v="2361"/>
    <d v="2016-04-30T17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28.999999999999996"/>
    <n v="60"/>
    <x v="2"/>
    <s v="web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n v="0"/>
    <x v="2"/>
    <s v="web"/>
    <x v="2363"/>
    <d v="2015-12-28T19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n v="0"/>
    <x v="2"/>
    <s v="web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n v="0"/>
    <n v="0"/>
    <x v="2"/>
    <s v="web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11"/>
    <n v="97.41"/>
    <x v="2"/>
    <s v="web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"/>
    <n v="47.86"/>
    <x v="2"/>
    <s v="web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0"/>
    <n v="50"/>
    <x v="2"/>
    <s v="web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n v="0"/>
    <x v="2"/>
    <s v="web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0"/>
    <n v="20.5"/>
    <x v="2"/>
    <s v="web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n v="0"/>
    <x v="2"/>
    <s v="web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"/>
    <n v="30"/>
    <x v="2"/>
    <s v="web"/>
    <x v="2372"/>
    <d v="2015-04-23T20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0"/>
    <n v="50"/>
    <x v="2"/>
    <s v="web"/>
    <x v="2373"/>
    <d v="2015-08-29T10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0"/>
    <n v="10"/>
    <x v="2"/>
    <s v="web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n v="0"/>
    <x v="2"/>
    <s v="web"/>
    <x v="2375"/>
    <d v="2016-09-09T15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11"/>
    <n v="81.58"/>
    <x v="2"/>
    <s v="web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n v="0"/>
    <x v="2"/>
    <s v="web"/>
    <x v="2377"/>
    <d v="2016-11-25T16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n v="0"/>
    <x v="2"/>
    <s v="web"/>
    <x v="2378"/>
    <d v="2015-08-25T19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n v="0"/>
    <x v="2"/>
    <s v="web"/>
    <x v="2379"/>
    <d v="2015-10-04T19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0"/>
    <n v="18.329999999999998"/>
    <x v="2"/>
    <s v="web"/>
    <x v="2380"/>
    <d v="2015-10-01T14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2"/>
    <n v="224.43"/>
    <x v="2"/>
    <s v="web"/>
    <x v="2381"/>
    <d v="2015-04-10T17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3"/>
    <n v="37.5"/>
    <x v="2"/>
    <s v="web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"/>
    <n v="145"/>
    <x v="2"/>
    <s v="web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1"/>
    <n v="1"/>
    <x v="2"/>
    <s v="web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"/>
    <n v="112.57"/>
    <x v="2"/>
    <s v="web"/>
    <x v="2385"/>
    <d v="2015-08-05T11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n v="0"/>
    <x v="2"/>
    <s v="web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1"/>
    <n v="342"/>
    <x v="2"/>
    <s v="web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"/>
    <n v="57.88"/>
    <x v="2"/>
    <s v="web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0"/>
    <n v="30"/>
    <x v="2"/>
    <s v="web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n v="0"/>
    <x v="2"/>
    <s v="web"/>
    <x v="2390"/>
    <d v="2015-01-04T01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0"/>
    <n v="25"/>
    <x v="2"/>
    <s v="web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n v="0"/>
    <x v="2"/>
    <s v="web"/>
    <x v="2392"/>
    <d v="2015-10-28T21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0"/>
    <n v="50"/>
    <x v="2"/>
    <s v="web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0"/>
    <n v="1.5"/>
    <x v="2"/>
    <s v="web"/>
    <x v="2394"/>
    <d v="2015-02-26T03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n v="0"/>
    <x v="2"/>
    <s v="web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0"/>
    <n v="10"/>
    <x v="2"/>
    <s v="web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n v="0"/>
    <x v="2"/>
    <s v="web"/>
    <x v="2397"/>
    <d v="2015-01-02T16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n v="0"/>
    <x v="2"/>
    <s v="web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n v="0"/>
    <x v="2"/>
    <s v="web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n v="0"/>
    <x v="2"/>
    <s v="web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1"/>
    <n v="22.33"/>
    <x v="7"/>
    <s v="food trucks"/>
    <x v="2401"/>
    <d v="2016-03-05T14:44:56"/>
  </r>
  <r>
    <x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0"/>
    <n v="52"/>
    <x v="7"/>
    <s v="food trucks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17"/>
    <n v="16.829999999999998"/>
    <x v="7"/>
    <s v="food trucks"/>
    <x v="2403"/>
    <d v="2016-03-30T15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n v="0"/>
    <x v="7"/>
    <s v="food trucks"/>
    <x v="2404"/>
    <d v="2016-01-02T19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23"/>
    <n v="56.3"/>
    <x v="7"/>
    <s v="food trucks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41"/>
    <n v="84.06"/>
    <x v="7"/>
    <s v="food trucks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25"/>
    <n v="168.39"/>
    <x v="7"/>
    <s v="food trucks"/>
    <x v="2407"/>
    <d v="2015-04-11T01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0"/>
    <n v="15"/>
    <x v="7"/>
    <s v="food trucks"/>
    <x v="2408"/>
    <d v="2014-11-05T23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2"/>
    <n v="76.67"/>
    <x v="7"/>
    <s v="food trucks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n v="0"/>
    <x v="7"/>
    <s v="food trucks"/>
    <x v="2410"/>
    <d v="2015-09-07T04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1"/>
    <n v="50.33"/>
    <x v="7"/>
    <s v="food trucks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n v="0"/>
    <x v="7"/>
    <s v="food trucks"/>
    <x v="2412"/>
    <d v="2016-11-26T13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1"/>
    <n v="8.33"/>
    <x v="7"/>
    <s v="food trucks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"/>
    <n v="35.380000000000003"/>
    <x v="7"/>
    <s v="food trucks"/>
    <x v="2414"/>
    <d v="2015-08-21T22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1"/>
    <n v="55.83"/>
    <x v="7"/>
    <s v="food trucks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0"/>
    <n v="5"/>
    <x v="7"/>
    <s v="food trucks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n v="0"/>
    <x v="7"/>
    <s v="food trucks"/>
    <x v="2417"/>
    <d v="2014-08-10T16:13:07"/>
  </r>
  <r>
    <x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0"/>
    <n v="1"/>
    <x v="7"/>
    <s v="food trucks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n v="0"/>
    <x v="7"/>
    <s v="food trucks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15"/>
    <n v="69.47"/>
    <x v="7"/>
    <s v="food trucks"/>
    <x v="2420"/>
    <d v="2014-11-09T20:41:35"/>
  </r>
  <r>
    <x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0"/>
    <n v="1"/>
    <x v="7"/>
    <s v="food trucks"/>
    <x v="2421"/>
    <d v="2015-02-21T11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0"/>
    <n v="1"/>
    <x v="7"/>
    <s v="food trucks"/>
    <x v="2422"/>
    <d v="2015-03-11T11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0"/>
    <n v="8"/>
    <x v="7"/>
    <s v="food trucks"/>
    <x v="2423"/>
    <d v="2014-12-31T11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"/>
    <n v="34.44"/>
    <x v="7"/>
    <s v="food trucks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0"/>
    <n v="1"/>
    <x v="7"/>
    <s v="food trucks"/>
    <x v="2425"/>
    <d v="2016-05-27T17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n v="0"/>
    <x v="7"/>
    <s v="food trucks"/>
    <x v="2426"/>
    <d v="2015-08-07T23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0"/>
    <n v="1"/>
    <x v="7"/>
    <s v="food trucks"/>
    <x v="2427"/>
    <d v="2016-03-23T01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0"/>
    <n v="1"/>
    <x v="7"/>
    <s v="food trucks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"/>
    <n v="501.25"/>
    <x v="7"/>
    <s v="food trucks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1"/>
    <n v="10.5"/>
    <x v="7"/>
    <s v="food trucks"/>
    <x v="2430"/>
    <d v="2016-02-11T22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0"/>
    <n v="1"/>
    <x v="7"/>
    <s v="food trucks"/>
    <x v="2431"/>
    <d v="2016-06-27T21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0"/>
    <n v="1"/>
    <x v="7"/>
    <s v="food trucks"/>
    <x v="2432"/>
    <d v="2015-03-08T00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n v="0"/>
    <x v="7"/>
    <s v="food trucks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0"/>
    <n v="13"/>
    <x v="7"/>
    <s v="food trucks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0"/>
    <n v="306"/>
    <x v="7"/>
    <s v="food trucks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0"/>
    <n v="22.5"/>
    <x v="7"/>
    <s v="food trucks"/>
    <x v="2436"/>
    <d v="2016-01-29T09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n v="0"/>
    <x v="7"/>
    <s v="food trucks"/>
    <x v="2437"/>
    <d v="2015-03-17T13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0"/>
    <n v="50"/>
    <x v="7"/>
    <s v="food trucks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n v="0"/>
    <x v="7"/>
    <s v="food trucks"/>
    <x v="2439"/>
    <d v="2015-10-18T14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0"/>
    <n v="5"/>
    <x v="7"/>
    <s v="food trucks"/>
    <x v="2440"/>
    <d v="2016-02-13T16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08"/>
    <n v="74.23"/>
    <x v="7"/>
    <s v="small batch"/>
    <x v="2441"/>
    <d v="2015-07-22T23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26"/>
    <n v="81.25"/>
    <x v="7"/>
    <s v="small batch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02.99999999999997"/>
    <n v="130.22999999999999"/>
    <x v="7"/>
    <s v="small batch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09.00000000000001"/>
    <n v="53.41"/>
    <x v="7"/>
    <s v="small batch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73"/>
    <n v="75.13"/>
    <x v="7"/>
    <s v="small batch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68"/>
    <n v="75.67"/>
    <x v="7"/>
    <s v="small batch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26.99999999999994"/>
    <n v="31.69"/>
    <x v="7"/>
    <s v="small batch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08"/>
    <n v="47.78"/>
    <x v="7"/>
    <s v="small batch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08"/>
    <n v="90"/>
    <x v="7"/>
    <s v="small batch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02"/>
    <n v="149.31"/>
    <x v="7"/>
    <s v="small batch"/>
    <x v="2450"/>
    <d v="2014-10-27T22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14.99999999999999"/>
    <n v="62.07"/>
    <x v="7"/>
    <s v="small batch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34"/>
    <n v="53.4"/>
    <x v="7"/>
    <s v="small batch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55"/>
    <n v="69.27"/>
    <x v="7"/>
    <s v="small batch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01"/>
    <n v="271.51"/>
    <x v="7"/>
    <s v="small batch"/>
    <x v="2454"/>
    <d v="2017-03-10T23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82"/>
    <n v="34.130000000000003"/>
    <x v="7"/>
    <s v="small batch"/>
    <x v="2455"/>
    <d v="2016-04-20T13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81"/>
    <n v="40.49"/>
    <x v="7"/>
    <s v="small batch"/>
    <x v="2456"/>
    <d v="2017-02-25T18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02"/>
    <n v="189.76"/>
    <x v="7"/>
    <s v="small batch"/>
    <x v="2457"/>
    <d v="2016-03-24T08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10.00000000000001"/>
    <n v="68.86"/>
    <x v="7"/>
    <s v="small batch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02"/>
    <n v="108.78"/>
    <x v="7"/>
    <s v="small batch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01"/>
    <n v="125.99"/>
    <x v="7"/>
    <s v="small batch"/>
    <x v="2460"/>
    <d v="2017-01-02T23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04"/>
    <n v="90.52"/>
    <x v="4"/>
    <s v="indie rock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11.00000000000001"/>
    <n v="28.88"/>
    <x v="4"/>
    <s v="indie rock"/>
    <x v="2462"/>
    <d v="2012-07-18T23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15.99999999999999"/>
    <n v="31"/>
    <x v="4"/>
    <s v="indie rock"/>
    <x v="2463"/>
    <d v="2013-04-16T14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11.00000000000001"/>
    <n v="51.67"/>
    <x v="4"/>
    <s v="indie rock"/>
    <x v="2464"/>
    <d v="2015-09-30T14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80"/>
    <n v="26.27"/>
    <x v="4"/>
    <s v="indie rock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00"/>
    <n v="48.08"/>
    <x v="4"/>
    <s v="indie rock"/>
    <x v="2466"/>
    <d v="2013-05-08T21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19"/>
    <n v="27.56"/>
    <x v="4"/>
    <s v="indie rock"/>
    <x v="2467"/>
    <d v="2012-05-10T12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07"/>
    <n v="36.97"/>
    <x v="4"/>
    <s v="indie rock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13.99999999999999"/>
    <n v="29.02"/>
    <x v="4"/>
    <s v="indie rock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03"/>
    <n v="28.66"/>
    <x v="4"/>
    <s v="indie rock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28"/>
    <n v="37.65"/>
    <x v="4"/>
    <s v="indie rock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36"/>
    <n v="97.9"/>
    <x v="4"/>
    <s v="indie rock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00"/>
    <n v="42.55"/>
    <x v="4"/>
    <s v="indie rock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00"/>
    <n v="131.58000000000001"/>
    <x v="4"/>
    <s v="indie rock"/>
    <x v="2474"/>
    <d v="2010-10-10T19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05"/>
    <n v="32.32"/>
    <x v="4"/>
    <s v="indie rock"/>
    <x v="2475"/>
    <d v="2010-07-10T17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05"/>
    <n v="61.1"/>
    <x v="4"/>
    <s v="indie rock"/>
    <x v="2476"/>
    <d v="2014-11-03T03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71"/>
    <n v="31.34"/>
    <x v="4"/>
    <s v="indie rock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28"/>
    <n v="129.11000000000001"/>
    <x v="4"/>
    <s v="indie rock"/>
    <x v="2478"/>
    <d v="2013-01-13T17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33"/>
    <n v="25.02"/>
    <x v="4"/>
    <s v="indie rock"/>
    <x v="2479"/>
    <d v="2012-07-27T21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00"/>
    <n v="250"/>
    <x v="4"/>
    <s v="indie rock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12.99999999999999"/>
    <n v="47.54"/>
    <x v="4"/>
    <s v="indie rock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00"/>
    <n v="40.04"/>
    <x v="4"/>
    <s v="indie rock"/>
    <x v="2482"/>
    <d v="2011-08-01T13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13.99999999999999"/>
    <n v="65.84"/>
    <x v="4"/>
    <s v="indie rock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19"/>
    <n v="46.4"/>
    <x v="4"/>
    <s v="indie rock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03"/>
    <n v="50.37"/>
    <x v="4"/>
    <s v="indie rock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66"/>
    <n v="26.57"/>
    <x v="4"/>
    <s v="indie rock"/>
    <x v="2486"/>
    <d v="2012-04-22T11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00"/>
    <n v="39.49"/>
    <x v="4"/>
    <s v="indie rock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07"/>
    <n v="49.25"/>
    <x v="4"/>
    <s v="indie rock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34"/>
    <n v="62.38"/>
    <x v="4"/>
    <s v="indie rock"/>
    <x v="2489"/>
    <d v="2013-05-09T11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21"/>
    <n v="37.94"/>
    <x v="4"/>
    <s v="indie rock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03"/>
    <n v="51.6"/>
    <x v="4"/>
    <s v="indie rock"/>
    <x v="2491"/>
    <d v="2011-01-15T20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25"/>
    <n v="27.78"/>
    <x v="4"/>
    <s v="indie rock"/>
    <x v="2492"/>
    <d v="2012-06-16T04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29"/>
    <n v="99.38"/>
    <x v="4"/>
    <s v="indie rock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01"/>
    <n v="38.85"/>
    <x v="4"/>
    <s v="indie rock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28"/>
    <n v="45.55"/>
    <x v="4"/>
    <s v="indie rock"/>
    <x v="2495"/>
    <d v="2012-06-06T17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00"/>
    <n v="600"/>
    <x v="4"/>
    <s v="indie rock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12.99999999999999"/>
    <n v="80.55"/>
    <x v="4"/>
    <s v="indie rock"/>
    <x v="2497"/>
    <d v="2011-08-05T16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06"/>
    <n v="52.8"/>
    <x v="4"/>
    <s v="indie rock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02.99999999999997"/>
    <n v="47.68"/>
    <x v="4"/>
    <s v="indie rock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12.99999999999999"/>
    <n v="23.45"/>
    <x v="4"/>
    <s v="indie rock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3"/>
    <n v="40.14"/>
    <x v="7"/>
    <s v="restaurants"/>
    <x v="2501"/>
    <d v="2015-09-27T13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0"/>
    <n v="17.2"/>
    <x v="7"/>
    <s v="restaurants"/>
    <x v="2502"/>
    <d v="2014-09-21T14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n v="0"/>
    <x v="7"/>
    <s v="restaurants"/>
    <x v="2503"/>
    <d v="2016-06-07T16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n v="0"/>
    <x v="7"/>
    <s v="restaurants"/>
    <x v="2504"/>
    <d v="2014-11-14T20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n v="0"/>
    <x v="7"/>
    <s v="restaurants"/>
    <x v="2505"/>
    <d v="2015-03-13T19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1"/>
    <n v="15"/>
    <x v="7"/>
    <s v="restaurants"/>
    <x v="2506"/>
    <d v="2015-10-03T16:00:00"/>
  </r>
  <r>
    <x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n v="0"/>
    <x v="7"/>
    <s v="restaurants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n v="0"/>
    <x v="7"/>
    <s v="restaurants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"/>
    <n v="35.71"/>
    <x v="7"/>
    <s v="restaurants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0"/>
    <n v="37.5"/>
    <x v="7"/>
    <s v="restaurants"/>
    <x v="2510"/>
    <d v="2015-05-14T18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n v="0"/>
    <x v="7"/>
    <s v="restaurants"/>
    <x v="2511"/>
    <d v="2016-02-01T05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n v="0"/>
    <x v="7"/>
    <s v="restaurants"/>
    <x v="2512"/>
    <d v="2014-12-13T16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n v="0"/>
    <x v="7"/>
    <s v="restaurants"/>
    <x v="2513"/>
    <d v="2017-02-25T19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2"/>
    <n v="52.5"/>
    <x v="7"/>
    <s v="restaurants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19"/>
    <n v="77.5"/>
    <x v="7"/>
    <s v="restaurants"/>
    <x v="2515"/>
    <d v="2015-02-22T15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n v="0"/>
    <x v="7"/>
    <s v="restaurants"/>
    <x v="2516"/>
    <d v="2014-11-29T11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10"/>
    <n v="53.55"/>
    <x v="7"/>
    <s v="restaurants"/>
    <x v="2517"/>
    <d v="2015-03-19T13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n v="0"/>
    <x v="7"/>
    <s v="restaurants"/>
    <x v="2518"/>
    <d v="2014-11-13T12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0"/>
    <n v="16.25"/>
    <x v="7"/>
    <s v="restaurants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n v="0"/>
    <x v="7"/>
    <s v="restaurants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09.00000000000001"/>
    <n v="103.68"/>
    <x v="4"/>
    <s v="classical music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00"/>
    <n v="185.19"/>
    <x v="4"/>
    <s v="classical music"/>
    <x v="2522"/>
    <d v="2016-04-22T09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56"/>
    <n v="54.15"/>
    <x v="4"/>
    <s v="classical music"/>
    <x v="2523"/>
    <d v="2014-11-17T19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02"/>
    <n v="177.21"/>
    <x v="4"/>
    <s v="classical music"/>
    <x v="2524"/>
    <d v="2014-12-20T23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00"/>
    <n v="100.33"/>
    <x v="4"/>
    <s v="classical music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12.99999999999999"/>
    <n v="136.91"/>
    <x v="4"/>
    <s v="classical music"/>
    <x v="2526"/>
    <d v="2014-12-07T23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02"/>
    <n v="57.54"/>
    <x v="4"/>
    <s v="classical music"/>
    <x v="2527"/>
    <d v="2013-10-17T22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07"/>
    <n v="52.96"/>
    <x v="4"/>
    <s v="classical music"/>
    <x v="2528"/>
    <d v="2015-08-20T06:00:00"/>
  </r>
  <r>
    <x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04"/>
    <n v="82.33"/>
    <x v="4"/>
    <s v="classical music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00"/>
    <n v="135.41999999999999"/>
    <x v="4"/>
    <s v="classical music"/>
    <x v="2530"/>
    <d v="2015-04-19T23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00"/>
    <n v="74.069999999999993"/>
    <x v="4"/>
    <s v="classical music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26"/>
    <n v="84.08"/>
    <x v="4"/>
    <s v="classical music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11.00000000000001"/>
    <n v="61.03"/>
    <x v="4"/>
    <s v="classical music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05"/>
    <n v="150"/>
    <x v="4"/>
    <s v="classical music"/>
    <x v="2534"/>
    <d v="2010-01-01T01:00:00"/>
  </r>
  <r>
    <x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04"/>
    <n v="266.08999999999997"/>
    <x v="4"/>
    <s v="classical music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15.99999999999999"/>
    <n v="7.25"/>
    <x v="4"/>
    <s v="classical music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10.00000000000001"/>
    <n v="100"/>
    <x v="4"/>
    <s v="classical music"/>
    <x v="2537"/>
    <d v="2011-08-01T10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12.99999999999999"/>
    <n v="109.96"/>
    <x v="4"/>
    <s v="classical music"/>
    <x v="2538"/>
    <d v="2013-02-23T23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00"/>
    <n v="169.92"/>
    <x v="4"/>
    <s v="classical music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03"/>
    <n v="95.74"/>
    <x v="4"/>
    <s v="classical music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07"/>
    <n v="59.46"/>
    <x v="4"/>
    <s v="classical music"/>
    <x v="2541"/>
    <d v="2013-09-26T05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04"/>
    <n v="55.77"/>
    <x v="4"/>
    <s v="classical music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56"/>
    <n v="30.08"/>
    <x v="4"/>
    <s v="classical music"/>
    <x v="2543"/>
    <d v="2011-01-01T22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01"/>
    <n v="88.44"/>
    <x v="4"/>
    <s v="classical music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95"/>
    <n v="64.03"/>
    <x v="4"/>
    <s v="classical music"/>
    <x v="2545"/>
    <d v="2015-02-26T19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12.00000000000001"/>
    <n v="60.15"/>
    <x v="4"/>
    <s v="classical music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20"/>
    <n v="49.19"/>
    <x v="4"/>
    <s v="classical music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02"/>
    <n v="165.16"/>
    <x v="4"/>
    <s v="classical music"/>
    <x v="2548"/>
    <d v="2016-09-29T23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03"/>
    <n v="43.62"/>
    <x v="4"/>
    <s v="classical music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01"/>
    <n v="43.7"/>
    <x v="4"/>
    <s v="classical music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03"/>
    <n v="67.42"/>
    <x v="4"/>
    <s v="classical music"/>
    <x v="2551"/>
    <d v="2012-03-21T15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07"/>
    <n v="177.5"/>
    <x v="4"/>
    <s v="classical music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56"/>
    <n v="38.880000000000003"/>
    <x v="4"/>
    <s v="classical music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23"/>
    <n v="54.99"/>
    <x v="4"/>
    <s v="classical music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07"/>
    <n v="61.34"/>
    <x v="4"/>
    <s v="classical music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06"/>
    <n v="23.12"/>
    <x v="4"/>
    <s v="classical music"/>
    <x v="2556"/>
    <d v="2012-12-24T18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18"/>
    <n v="29.61"/>
    <x v="4"/>
    <s v="classical music"/>
    <x v="2557"/>
    <d v="2014-05-15T12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09.00000000000001"/>
    <n v="75.61"/>
    <x v="4"/>
    <s v="classical music"/>
    <x v="2558"/>
    <d v="2015-05-01T08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11.00000000000001"/>
    <n v="35.6"/>
    <x v="4"/>
    <s v="classical music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00"/>
    <n v="143"/>
    <x v="4"/>
    <s v="classical music"/>
    <x v="2560"/>
    <d v="2015-03-06T17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n v="0"/>
    <x v="7"/>
    <s v="food trucks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1"/>
    <n v="25"/>
    <x v="7"/>
    <s v="food trucks"/>
    <x v="2562"/>
    <d v="2016-10-11T07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n v="0"/>
    <x v="7"/>
    <s v="food trucks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n v="0"/>
    <x v="7"/>
    <s v="food trucks"/>
    <x v="2564"/>
    <d v="2014-07-31T19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1"/>
    <n v="100"/>
    <x v="7"/>
    <s v="food trucks"/>
    <x v="2565"/>
    <d v="2016-05-09T15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n v="0"/>
    <x v="7"/>
    <s v="food trucks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0"/>
    <n v="60"/>
    <x v="7"/>
    <s v="food trucks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1"/>
    <n v="50"/>
    <x v="7"/>
    <s v="food trucks"/>
    <x v="2568"/>
    <d v="2016-09-01T10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"/>
    <n v="72.5"/>
    <x v="7"/>
    <s v="food trucks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1"/>
    <n v="29.5"/>
    <x v="7"/>
    <s v="food trucks"/>
    <x v="2570"/>
    <d v="2017-02-08T16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0"/>
    <n v="62.5"/>
    <x v="7"/>
    <s v="food trucks"/>
    <x v="2571"/>
    <d v="2016-05-19T03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n v="0"/>
    <x v="7"/>
    <s v="food trucks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n v="0"/>
    <x v="7"/>
    <s v="food trucks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n v="0"/>
    <x v="7"/>
    <s v="food trucks"/>
    <x v="2574"/>
    <d v="2016-05-18T14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n v="0"/>
    <x v="7"/>
    <s v="food trucks"/>
    <x v="2575"/>
    <d v="2015-01-11T21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n v="0"/>
    <x v="7"/>
    <s v="food trucks"/>
    <x v="2576"/>
    <d v="2015-04-10T18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n v="0"/>
    <x v="7"/>
    <s v="food trucks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n v="0"/>
    <x v="7"/>
    <s v="food trucks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0"/>
    <n v="23.08"/>
    <x v="7"/>
    <s v="food trucks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1"/>
    <n v="25.5"/>
    <x v="7"/>
    <s v="food trucks"/>
    <x v="2580"/>
    <d v="2015-05-15T22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11"/>
    <n v="48.18"/>
    <x v="7"/>
    <s v="food trucks"/>
    <x v="2581"/>
    <d v="2015-11-16T11:04:58"/>
  </r>
  <r>
    <x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0"/>
    <n v="1"/>
    <x v="7"/>
    <s v="food trucks"/>
    <x v="2582"/>
    <d v="2016-10-29T18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1"/>
    <n v="1"/>
    <x v="7"/>
    <s v="food trucks"/>
    <x v="2583"/>
    <d v="2015-03-16T12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n v="0"/>
    <x v="7"/>
    <s v="food trucks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0"/>
    <n v="50"/>
    <x v="7"/>
    <s v="food trucks"/>
    <x v="2585"/>
    <d v="2014-07-05T18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0"/>
    <n v="5"/>
    <x v="7"/>
    <s v="food trucks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"/>
    <n v="202.83"/>
    <x v="7"/>
    <s v="food trucks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4"/>
    <n v="29.13"/>
    <x v="7"/>
    <s v="food trucks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0"/>
    <n v="5"/>
    <x v="7"/>
    <s v="food trucks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n v="0"/>
    <x v="7"/>
    <s v="food trucks"/>
    <x v="2590"/>
    <d v="2016-01-26T09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2"/>
    <n v="13"/>
    <x v="7"/>
    <s v="food trucks"/>
    <x v="2591"/>
    <d v="2016-03-13T15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0"/>
    <n v="50"/>
    <x v="7"/>
    <s v="food trucks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n v="0"/>
    <x v="7"/>
    <s v="food trucks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0"/>
    <n v="1"/>
    <x v="7"/>
    <s v="food trucks"/>
    <x v="2594"/>
    <d v="2014-08-07T18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12"/>
    <n v="96.05"/>
    <x v="7"/>
    <s v="food trucks"/>
    <x v="2595"/>
    <d v="2017-02-24T00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24"/>
    <n v="305.77999999999997"/>
    <x v="7"/>
    <s v="food trucks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6"/>
    <n v="12.14"/>
    <x v="7"/>
    <s v="food trucks"/>
    <x v="2597"/>
    <d v="2016-06-19T03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39"/>
    <n v="83.57"/>
    <x v="7"/>
    <s v="food trucks"/>
    <x v="2598"/>
    <d v="2015-09-23T15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1"/>
    <n v="18"/>
    <x v="7"/>
    <s v="food trucks"/>
    <x v="2599"/>
    <d v="2014-08-03T13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7.0000000000000009"/>
    <n v="115.53"/>
    <x v="7"/>
    <s v="food trucks"/>
    <x v="2600"/>
    <d v="2016-03-25T15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61"/>
    <n v="21.9"/>
    <x v="2"/>
    <s v="space exploration"/>
    <x v="2601"/>
    <d v="2012-09-12T22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26"/>
    <n v="80.02"/>
    <x v="2"/>
    <s v="space exploration"/>
    <x v="2602"/>
    <d v="2014-11-12T16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01"/>
    <n v="35.520000000000003"/>
    <x v="2"/>
    <s v="space exploration"/>
    <x v="2603"/>
    <d v="2013-12-23T16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04"/>
    <n v="64.930000000000007"/>
    <x v="2"/>
    <s v="space exploration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07"/>
    <n v="60.97"/>
    <x v="2"/>
    <s v="space exploration"/>
    <x v="2605"/>
    <d v="2016-06-17T07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10.00000000000001"/>
    <n v="31.44"/>
    <x v="2"/>
    <s v="space exploration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08"/>
    <n v="81.95"/>
    <x v="2"/>
    <s v="space exploration"/>
    <x v="2607"/>
    <d v="2015-08-11T21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24.00000000000003"/>
    <n v="58.93"/>
    <x v="2"/>
    <s v="space exploration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04"/>
    <n v="157.29"/>
    <x v="2"/>
    <s v="space exploration"/>
    <x v="2609"/>
    <d v="2012-07-15T00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41"/>
    <n v="55.76"/>
    <x v="2"/>
    <s v="space exploration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91"/>
    <n v="83.8"/>
    <x v="2"/>
    <s v="space exploration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72"/>
    <n v="58.42"/>
    <x v="2"/>
    <s v="space exploration"/>
    <x v="2612"/>
    <d v="2015-01-08T22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01"/>
    <n v="270.57"/>
    <x v="2"/>
    <s v="space exploration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70"/>
    <n v="47.18"/>
    <x v="2"/>
    <s v="space exploration"/>
    <x v="2615"/>
    <d v="2016-04-30T07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14.99999999999999"/>
    <n v="120.31"/>
    <x v="2"/>
    <s v="space exploration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77.99999999999989"/>
    <n v="27.6"/>
    <x v="2"/>
    <s v="space exploration"/>
    <x v="2617"/>
    <d v="2014-10-20T15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05"/>
    <n v="205.3"/>
    <x v="2"/>
    <s v="space exploration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88"/>
    <n v="35.549999999999997"/>
    <x v="2"/>
    <s v="space exploration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44"/>
    <n v="74.64"/>
    <x v="2"/>
    <s v="space exploration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46"/>
    <n v="47.06"/>
    <x v="2"/>
    <s v="space exploration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n v="131"/>
    <n v="26.59"/>
    <x v="2"/>
    <s v="space exploration"/>
    <x v="2622"/>
    <d v="2016-12-30T12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13.99999999999999"/>
    <n v="36.770000000000003"/>
    <x v="2"/>
    <s v="space exploration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79"/>
    <n v="31.82"/>
    <x v="2"/>
    <s v="space exploration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56"/>
    <n v="27.58"/>
    <x v="2"/>
    <s v="space exploration"/>
    <x v="2625"/>
    <d v="2016-11-09T15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12.00000000000001"/>
    <n v="56"/>
    <x v="2"/>
    <s v="space exploration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47"/>
    <n v="21.56"/>
    <x v="2"/>
    <s v="space exploration"/>
    <x v="2627"/>
    <d v="2015-11-26T15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10.00000000000001"/>
    <n v="44.1"/>
    <x v="2"/>
    <s v="space exploration"/>
    <x v="2628"/>
    <d v="2014-11-30T18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28"/>
    <n v="63.87"/>
    <x v="2"/>
    <s v="space exploration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58"/>
    <n v="38.99"/>
    <x v="2"/>
    <s v="space exploration"/>
    <x v="2630"/>
    <d v="2016-06-30T05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14.99999999999999"/>
    <n v="80.19"/>
    <x v="2"/>
    <s v="space exploration"/>
    <x v="2631"/>
    <d v="2015-08-29T23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37"/>
    <n v="34.9"/>
    <x v="2"/>
    <s v="space exploration"/>
    <x v="2632"/>
    <d v="2016-05-28T20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55"/>
    <n v="89.1"/>
    <x v="2"/>
    <s v="space exploration"/>
    <x v="2633"/>
    <d v="2014-02-27T18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06"/>
    <n v="39.44"/>
    <x v="2"/>
    <s v="space exploration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00"/>
    <n v="136.9"/>
    <x v="2"/>
    <s v="space exploration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87"/>
    <n v="37.46"/>
    <x v="2"/>
    <s v="space exploration"/>
    <x v="2636"/>
    <d v="2016-10-15T20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66"/>
    <n v="31.96"/>
    <x v="2"/>
    <s v="space exploration"/>
    <x v="2637"/>
    <d v="2016-10-12T08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02"/>
    <n v="25.21"/>
    <x v="2"/>
    <s v="space exploration"/>
    <x v="2638"/>
    <d v="2015-01-15T16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64"/>
    <n v="10.039999999999999"/>
    <x v="2"/>
    <s v="space exploration"/>
    <x v="2639"/>
    <d v="2015-02-19T15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06"/>
    <n v="45.94"/>
    <x v="2"/>
    <s v="space exploration"/>
    <x v="2640"/>
    <d v="2015-06-07T22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1"/>
    <n v="15"/>
    <x v="2"/>
    <s v="space exploration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n v="0"/>
    <x v="2"/>
    <s v="space exploration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34"/>
    <n v="223.58"/>
    <x v="2"/>
    <s v="space exploration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"/>
    <n v="39.479999999999997"/>
    <x v="2"/>
    <s v="space exploration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11"/>
    <n v="91.3"/>
    <x v="2"/>
    <s v="space exploration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"/>
    <n v="78.67"/>
    <x v="2"/>
    <s v="space exploration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"/>
    <n v="12"/>
    <x v="2"/>
    <s v="space exploration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1"/>
    <n v="17.670000000000002"/>
    <x v="2"/>
    <s v="space exploration"/>
    <x v="2648"/>
    <d v="2016-03-09T12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0"/>
    <n v="41.33"/>
    <x v="2"/>
    <s v="space exploration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1"/>
    <n v="71.599999999999994"/>
    <x v="2"/>
    <s v="space exploration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2"/>
    <n v="307.82"/>
    <x v="2"/>
    <s v="space exploration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1"/>
    <n v="80.45"/>
    <x v="2"/>
    <s v="space exploration"/>
    <x v="2652"/>
    <d v="2014-12-09T22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12"/>
    <n v="83.94"/>
    <x v="2"/>
    <s v="space exploration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0"/>
    <n v="8.5"/>
    <x v="2"/>
    <s v="space exploration"/>
    <x v="2654"/>
    <d v="2015-04-21T08:25:26"/>
  </r>
  <r>
    <x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21"/>
    <n v="73.37"/>
    <x v="2"/>
    <s v="space exploration"/>
    <x v="2655"/>
    <d v="2016-02-09T15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11"/>
    <n v="112.86"/>
    <x v="2"/>
    <s v="space exploration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19"/>
    <n v="95.28"/>
    <x v="2"/>
    <s v="space exploration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0"/>
    <n v="22.75"/>
    <x v="2"/>
    <s v="space exploration"/>
    <x v="2658"/>
    <d v="2016-07-30T16:13:14"/>
  </r>
  <r>
    <x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3"/>
    <n v="133.30000000000001"/>
    <x v="2"/>
    <s v="space exploration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0"/>
    <n v="3.8"/>
    <x v="2"/>
    <s v="space exploration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03"/>
    <n v="85.75"/>
    <x v="2"/>
    <s v="makerspaces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07"/>
    <n v="267"/>
    <x v="2"/>
    <s v="makerspaces"/>
    <x v="2662"/>
    <d v="2015-08-21T12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05"/>
    <n v="373.56"/>
    <x v="2"/>
    <s v="makerspaces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03"/>
    <n v="174.04"/>
    <x v="2"/>
    <s v="makerspaces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23"/>
    <n v="93.7"/>
    <x v="2"/>
    <s v="makerspaces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59"/>
    <n v="77.33"/>
    <x v="2"/>
    <s v="makerspaces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11.00000000000001"/>
    <n v="92.22"/>
    <x v="2"/>
    <s v="makerspaces"/>
    <x v="2667"/>
    <d v="2016-02-10T17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71"/>
    <n v="60.96"/>
    <x v="2"/>
    <s v="makerspaces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25"/>
    <n v="91"/>
    <x v="2"/>
    <s v="makerspaces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"/>
    <n v="41.58"/>
    <x v="2"/>
    <s v="makerspaces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11"/>
    <n v="33.76"/>
    <x v="2"/>
    <s v="makerspaces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33"/>
    <n v="70.62"/>
    <x v="2"/>
    <s v="makerspaces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28.000000000000004"/>
    <n v="167.15"/>
    <x v="2"/>
    <s v="makerspaces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63"/>
    <n v="128.62"/>
    <x v="2"/>
    <s v="makerspaces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8"/>
    <n v="65.41"/>
    <x v="2"/>
    <s v="makerspaces"/>
    <x v="2675"/>
    <d v="2014-11-10T16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50"/>
    <n v="117.56"/>
    <x v="2"/>
    <s v="makerspaces"/>
    <x v="2676"/>
    <d v="2016-05-22T09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18"/>
    <n v="126.48"/>
    <x v="2"/>
    <s v="makerspaces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0"/>
    <n v="550"/>
    <x v="2"/>
    <s v="makerspaces"/>
    <x v="2678"/>
    <d v="2015-09-24T14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0"/>
    <n v="44"/>
    <x v="2"/>
    <s v="makerspaces"/>
    <x v="2679"/>
    <d v="2015-02-27T19:01:34"/>
  </r>
  <r>
    <x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1"/>
    <n v="69"/>
    <x v="2"/>
    <s v="makerspaces"/>
    <x v="2680"/>
    <d v="2016-04-05T23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1"/>
    <n v="27.5"/>
    <x v="7"/>
    <s v="food trucks"/>
    <x v="2681"/>
    <d v="2014-07-10T16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28.000000000000004"/>
    <n v="84.9"/>
    <x v="7"/>
    <s v="food trucks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0"/>
    <n v="12"/>
    <x v="7"/>
    <s v="food trucks"/>
    <x v="2683"/>
    <d v="2015-03-01T13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"/>
    <n v="200"/>
    <x v="7"/>
    <s v="food trucks"/>
    <x v="2684"/>
    <d v="2014-08-09T16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0"/>
    <n v="10"/>
    <x v="7"/>
    <s v="food trucks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n v="0"/>
    <x v="7"/>
    <s v="food trucks"/>
    <x v="2686"/>
    <d v="2014-09-30T18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n v="0"/>
    <x v="7"/>
    <s v="food trucks"/>
    <x v="2687"/>
    <d v="2015-06-29T10:21:58"/>
  </r>
  <r>
    <x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0"/>
    <n v="5.29"/>
    <x v="7"/>
    <s v="food trucks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0"/>
    <n v="1"/>
    <x v="7"/>
    <s v="food trucks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11"/>
    <n v="72.760000000000005"/>
    <x v="7"/>
    <s v="food trucks"/>
    <x v="2690"/>
    <d v="2015-06-02T21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0"/>
    <n v="17.5"/>
    <x v="7"/>
    <s v="food trucks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1"/>
    <n v="25"/>
    <x v="7"/>
    <s v="food trucks"/>
    <x v="2692"/>
    <d v="2015-03-25T02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1"/>
    <n v="13.33"/>
    <x v="7"/>
    <s v="food trucks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0"/>
    <n v="1"/>
    <x v="7"/>
    <s v="food trucks"/>
    <x v="2694"/>
    <d v="2014-09-25T22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0"/>
    <n v="23.67"/>
    <x v="7"/>
    <s v="food trucks"/>
    <x v="2695"/>
    <d v="2015-04-13T22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6"/>
    <n v="89.21"/>
    <x v="7"/>
    <s v="food trucks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26"/>
    <n v="116.56"/>
    <x v="7"/>
    <s v="food trucks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0"/>
    <n v="13.01"/>
    <x v="7"/>
    <s v="food trucks"/>
    <x v="2698"/>
    <d v="2014-06-27T16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n v="0"/>
    <x v="7"/>
    <s v="food trucks"/>
    <x v="2699"/>
    <d v="2014-08-08T16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1"/>
    <n v="17.5"/>
    <x v="7"/>
    <s v="food trucks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46"/>
    <n v="34.130000000000003"/>
    <x v="1"/>
    <s v="spaces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34"/>
    <n v="132.35"/>
    <x v="1"/>
    <s v="spaces"/>
    <x v="2702"/>
    <d v="2017-04-05T13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n v="104"/>
    <n v="922.22"/>
    <x v="1"/>
    <s v="spaces"/>
    <x v="2703"/>
    <d v="2017-03-22T10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"/>
    <n v="163.57"/>
    <x v="1"/>
    <s v="spaces"/>
    <x v="2704"/>
    <d v="2017-04-05T14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11"/>
    <n v="217.38"/>
    <x v="1"/>
    <s v="spaces"/>
    <x v="2705"/>
    <d v="2017-03-24T15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12.00000000000001"/>
    <n v="149.44"/>
    <x v="1"/>
    <s v="spaces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51"/>
    <n v="71.239999999999995"/>
    <x v="1"/>
    <s v="spaces"/>
    <x v="2707"/>
    <d v="2013-05-27T01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33"/>
    <n v="44.46"/>
    <x v="1"/>
    <s v="spaces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02"/>
    <n v="164.94"/>
    <x v="1"/>
    <s v="spaces"/>
    <x v="2709"/>
    <d v="2016-10-03T22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54"/>
    <n v="84.87"/>
    <x v="1"/>
    <s v="spaces"/>
    <x v="2710"/>
    <d v="2014-08-08T21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01"/>
    <n v="53.95"/>
    <x v="1"/>
    <s v="spaces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31"/>
    <n v="50.53"/>
    <x v="1"/>
    <s v="spaces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02"/>
    <n v="108"/>
    <x v="1"/>
    <s v="spaces"/>
    <x v="2713"/>
    <d v="2015-12-24T10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15.99999999999999"/>
    <n v="95.37"/>
    <x v="1"/>
    <s v="spaces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65"/>
    <n v="57.63"/>
    <x v="1"/>
    <s v="spaces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20"/>
    <n v="64.16"/>
    <x v="1"/>
    <s v="spaces"/>
    <x v="2716"/>
    <d v="2015-10-08T02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20"/>
    <n v="92.39"/>
    <x v="1"/>
    <s v="spaces"/>
    <x v="2717"/>
    <d v="2014-12-06T17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04"/>
    <n v="125.98"/>
    <x v="1"/>
    <s v="spaces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09.00000000000001"/>
    <n v="94.64"/>
    <x v="1"/>
    <s v="spaces"/>
    <x v="2719"/>
    <d v="2016-04-17T18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18"/>
    <n v="170.7"/>
    <x v="1"/>
    <s v="spaces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62"/>
    <n v="40.76"/>
    <x v="2"/>
    <s v="hardware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52.99999999999997"/>
    <n v="68.25"/>
    <x v="2"/>
    <s v="hardware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40"/>
    <n v="95.49"/>
    <x v="2"/>
    <s v="hardware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97"/>
    <n v="7.19"/>
    <x v="2"/>
    <s v="hardware"/>
    <x v="2724"/>
    <d v="2015-08-15T02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45"/>
    <n v="511.65"/>
    <x v="2"/>
    <s v="hardware"/>
    <x v="2725"/>
    <d v="2017-03-01T12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06"/>
    <n v="261.75"/>
    <x v="2"/>
    <s v="hardware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93"/>
    <n v="69.760000000000005"/>
    <x v="2"/>
    <s v="hardware"/>
    <x v="2727"/>
    <d v="2015-08-07T11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02"/>
    <n v="77.23"/>
    <x v="2"/>
    <s v="hardware"/>
    <x v="2728"/>
    <d v="2015-12-30T09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04"/>
    <n v="340.57"/>
    <x v="2"/>
    <s v="hardware"/>
    <x v="2729"/>
    <d v="2015-05-01T00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70"/>
    <n v="67.42"/>
    <x v="2"/>
    <s v="hardware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04"/>
    <n v="845.7"/>
    <x v="2"/>
    <s v="hardware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18"/>
    <n v="97.19"/>
    <x v="2"/>
    <s v="hardware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08"/>
    <n v="451.84"/>
    <x v="2"/>
    <s v="hardware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00"/>
    <n v="138.66999999999999"/>
    <x v="2"/>
    <s v="hardware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77.99999999999989"/>
    <n v="21.64"/>
    <x v="2"/>
    <s v="hardware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23"/>
    <n v="169.52"/>
    <x v="2"/>
    <s v="hardware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46"/>
    <n v="161.88"/>
    <x v="2"/>
    <s v="hardware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48"/>
    <n v="493.13"/>
    <x v="2"/>
    <s v="hardware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84"/>
    <n v="22.12"/>
    <x v="2"/>
    <s v="hardware"/>
    <x v="2739"/>
    <d v="2014-05-05T16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03"/>
    <n v="18.239999999999998"/>
    <x v="2"/>
    <s v="hardware"/>
    <x v="2740"/>
    <d v="2015-03-11T18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0"/>
    <n v="8.75"/>
    <x v="3"/>
    <s v="children's books"/>
    <x v="2741"/>
    <d v="2014-10-19T21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28.999999999999996"/>
    <n v="40.61"/>
    <x v="3"/>
    <s v="children's books"/>
    <x v="2742"/>
    <d v="2012-05-15T12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n v="0"/>
    <x v="3"/>
    <s v="children's books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"/>
    <n v="37.950000000000003"/>
    <x v="3"/>
    <s v="children's books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22"/>
    <n v="35.729999999999997"/>
    <x v="3"/>
    <s v="children's books"/>
    <x v="2745"/>
    <d v="2012-07-14T18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27"/>
    <n v="42.16"/>
    <x v="3"/>
    <s v="children's books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28.000000000000004"/>
    <n v="35"/>
    <x v="3"/>
    <s v="children's books"/>
    <x v="2747"/>
    <d v="2012-06-15T22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"/>
    <n v="13.25"/>
    <x v="3"/>
    <s v="children's books"/>
    <x v="2748"/>
    <d v="2016-09-02T12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"/>
    <n v="55"/>
    <x v="3"/>
    <s v="children's books"/>
    <x v="2749"/>
    <d v="2015-04-04T13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n v="0"/>
    <x v="3"/>
    <s v="children's books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n v="0"/>
    <x v="3"/>
    <s v="children's books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11"/>
    <n v="39.29"/>
    <x v="3"/>
    <s v="children's books"/>
    <x v="2752"/>
    <d v="2011-12-18T13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19"/>
    <n v="47.5"/>
    <x v="3"/>
    <s v="children's books"/>
    <x v="2753"/>
    <d v="2012-08-26T16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n v="0"/>
    <x v="3"/>
    <s v="children's books"/>
    <x v="2754"/>
    <d v="2014-09-11T10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52"/>
    <n v="17.329999999999998"/>
    <x v="3"/>
    <s v="children's books"/>
    <x v="2755"/>
    <d v="2015-04-08T13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10"/>
    <n v="31.76"/>
    <x v="3"/>
    <s v="children's books"/>
    <x v="2756"/>
    <d v="2014-01-11T16:36:41"/>
  </r>
  <r>
    <x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1"/>
    <n v="5"/>
    <x v="3"/>
    <s v="children's books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12"/>
    <n v="39"/>
    <x v="3"/>
    <s v="children's books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11"/>
    <n v="52.5"/>
    <x v="3"/>
    <s v="children's books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n v="0"/>
    <x v="3"/>
    <s v="children's books"/>
    <x v="2760"/>
    <d v="2013-06-20T06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1"/>
    <n v="9"/>
    <x v="3"/>
    <s v="children's books"/>
    <x v="2761"/>
    <d v="2013-01-02T20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1"/>
    <n v="25"/>
    <x v="3"/>
    <s v="children's books"/>
    <x v="2762"/>
    <d v="2012-03-18T18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0"/>
    <n v="30"/>
    <x v="3"/>
    <s v="children's books"/>
    <x v="2763"/>
    <d v="2013-05-24T08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"/>
    <n v="11.25"/>
    <x v="3"/>
    <s v="children's books"/>
    <x v="2764"/>
    <d v="2012-05-30T14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n v="0"/>
    <x v="3"/>
    <s v="children's books"/>
    <x v="2765"/>
    <d v="2012-10-28T08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2"/>
    <n v="25"/>
    <x v="3"/>
    <s v="children's books"/>
    <x v="2766"/>
    <d v="2011-08-11T11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1"/>
    <n v="11.33"/>
    <x v="3"/>
    <s v="children's books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14.000000000000002"/>
    <n v="29.47"/>
    <x v="3"/>
    <s v="children's books"/>
    <x v="2768"/>
    <d v="2012-03-29T08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0"/>
    <n v="1"/>
    <x v="3"/>
    <s v="children's books"/>
    <x v="2769"/>
    <d v="2014-06-05T14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10"/>
    <n v="63.1"/>
    <x v="3"/>
    <s v="children's books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n v="0"/>
    <x v="3"/>
    <s v="children's books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n v="0"/>
    <x v="3"/>
    <s v="children's books"/>
    <x v="2772"/>
    <d v="2013-10-05T15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0"/>
    <n v="1"/>
    <x v="3"/>
    <s v="children's books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14.000000000000002"/>
    <n v="43.85"/>
    <x v="3"/>
    <s v="children's books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3"/>
    <n v="75"/>
    <x v="3"/>
    <s v="children's books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8"/>
    <n v="45.97"/>
    <x v="3"/>
    <s v="children's books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0"/>
    <n v="10"/>
    <x v="3"/>
    <s v="children's books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26"/>
    <n v="93.67"/>
    <x v="3"/>
    <s v="children's books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"/>
    <n v="53"/>
    <x v="3"/>
    <s v="children's books"/>
    <x v="2779"/>
    <d v="2015-11-22T10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n v="0"/>
    <n v="0"/>
    <x v="3"/>
    <s v="children's books"/>
    <x v="2780"/>
    <d v="2017-03-10T05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05"/>
    <n v="47"/>
    <x v="1"/>
    <s v="plays"/>
    <x v="2781"/>
    <d v="2015-02-12T02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20"/>
    <n v="66.67"/>
    <x v="1"/>
    <s v="plays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14.99999999999999"/>
    <n v="18.77"/>
    <x v="1"/>
    <s v="plays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19"/>
    <n v="66.11"/>
    <x v="1"/>
    <s v="plays"/>
    <x v="2784"/>
    <d v="2014-10-29T13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05"/>
    <n v="36.86"/>
    <x v="1"/>
    <s v="plays"/>
    <x v="2785"/>
    <d v="2016-08-05T16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18"/>
    <n v="39.81"/>
    <x v="1"/>
    <s v="plays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20"/>
    <n v="31.5"/>
    <x v="1"/>
    <s v="plays"/>
    <x v="2787"/>
    <d v="2014-07-17T23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03"/>
    <n v="102.5"/>
    <x v="1"/>
    <s v="plays"/>
    <x v="2788"/>
    <d v="2016-07-29T11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01"/>
    <n v="126.46"/>
    <x v="1"/>
    <s v="plays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05"/>
    <n v="47.88"/>
    <x v="1"/>
    <s v="plays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03"/>
    <n v="73.209999999999994"/>
    <x v="1"/>
    <s v="plays"/>
    <x v="2791"/>
    <d v="2016-09-08T23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08"/>
    <n v="89.67"/>
    <x v="1"/>
    <s v="plays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11.00000000000001"/>
    <n v="151.46"/>
    <x v="1"/>
    <s v="plays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50"/>
    <n v="25"/>
    <x v="1"/>
    <s v="plays"/>
    <x v="2794"/>
    <d v="2016-03-03T14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04"/>
    <n v="36.5"/>
    <x v="1"/>
    <s v="plays"/>
    <x v="2795"/>
    <d v="2014-06-06T18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15.99999999999999"/>
    <n v="44"/>
    <x v="1"/>
    <s v="plays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03"/>
    <n v="87.36"/>
    <x v="1"/>
    <s v="plays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01"/>
    <n v="36.47"/>
    <x v="1"/>
    <s v="plays"/>
    <x v="2798"/>
    <d v="2015-07-31T11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17"/>
    <n v="44.86"/>
    <x v="1"/>
    <s v="plays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33"/>
    <n v="42.9"/>
    <x v="1"/>
    <s v="plays"/>
    <x v="2800"/>
    <d v="2015-01-04T08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33"/>
    <n v="51.23"/>
    <x v="1"/>
    <s v="plays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02"/>
    <n v="33.94"/>
    <x v="1"/>
    <s v="plays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28"/>
    <n v="90.74"/>
    <x v="1"/>
    <s v="plays"/>
    <x v="2803"/>
    <d v="2015-07-15T19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14.99999999999999"/>
    <n v="50"/>
    <x v="1"/>
    <s v="plays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10.00000000000001"/>
    <n v="24.44"/>
    <x v="1"/>
    <s v="plays"/>
    <x v="2805"/>
    <d v="2015-08-22T07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12.00000000000001"/>
    <n v="44.25"/>
    <x v="1"/>
    <s v="plays"/>
    <x v="2806"/>
    <d v="2015-08-05T06:00:00"/>
  </r>
  <r>
    <x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26"/>
    <n v="67.739999999999995"/>
    <x v="1"/>
    <s v="plays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00"/>
    <n v="65.38"/>
    <x v="1"/>
    <s v="plays"/>
    <x v="2808"/>
    <d v="2015-08-22T15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02"/>
    <n v="121.9"/>
    <x v="1"/>
    <s v="plays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08"/>
    <n v="47.46"/>
    <x v="1"/>
    <s v="plays"/>
    <x v="2810"/>
    <d v="2014-05-31T22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00"/>
    <n v="92.84"/>
    <x v="1"/>
    <s v="plays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12.99999999999999"/>
    <n v="68.25"/>
    <x v="1"/>
    <s v="plays"/>
    <x v="2812"/>
    <d v="2015-04-05T23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28"/>
    <n v="37.21"/>
    <x v="1"/>
    <s v="plays"/>
    <x v="2813"/>
    <d v="2016-12-14T12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08"/>
    <n v="25.25"/>
    <x v="1"/>
    <s v="plays"/>
    <x v="2814"/>
    <d v="2015-05-09T04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42"/>
    <n v="43.21"/>
    <x v="1"/>
    <s v="plays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42"/>
    <n v="25.13"/>
    <x v="1"/>
    <s v="plays"/>
    <x v="2816"/>
    <d v="2015-08-02T11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30"/>
    <n v="23.64"/>
    <x v="1"/>
    <s v="plays"/>
    <x v="2817"/>
    <d v="2015-02-28T10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06"/>
    <n v="103.95"/>
    <x v="1"/>
    <s v="plays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05"/>
    <n v="50.38"/>
    <x v="1"/>
    <s v="plays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36"/>
    <n v="13.6"/>
    <x v="1"/>
    <s v="plays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00"/>
    <n v="28.57"/>
    <x v="1"/>
    <s v="plays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00"/>
    <n v="63.83"/>
    <x v="1"/>
    <s v="plays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24"/>
    <n v="8.86"/>
    <x v="1"/>
    <s v="plays"/>
    <x v="2823"/>
    <d v="2015-03-31T17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17"/>
    <n v="50.67"/>
    <x v="1"/>
    <s v="plays"/>
    <x v="2824"/>
    <d v="2015-06-12T20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03"/>
    <n v="60.78"/>
    <x v="1"/>
    <s v="plays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08"/>
    <n v="113.42"/>
    <x v="1"/>
    <s v="plays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20"/>
    <n v="104.57"/>
    <x v="1"/>
    <s v="plays"/>
    <x v="2827"/>
    <d v="2016-06-03T11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00"/>
    <n v="98.31"/>
    <x v="1"/>
    <s v="plays"/>
    <x v="2828"/>
    <d v="2015-10-02T18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07"/>
    <n v="35.04"/>
    <x v="1"/>
    <s v="plays"/>
    <x v="2829"/>
    <d v="2016-06-02T05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00"/>
    <n v="272.73"/>
    <x v="1"/>
    <s v="plays"/>
    <x v="2830"/>
    <d v="2014-05-11T22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11.00000000000001"/>
    <n v="63.85"/>
    <x v="1"/>
    <s v="plays"/>
    <x v="2831"/>
    <d v="2015-07-16T14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14.99999999999999"/>
    <n v="30.19"/>
    <x v="1"/>
    <s v="plays"/>
    <x v="2832"/>
    <d v="2014-11-23T17:00:00"/>
  </r>
  <r>
    <x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08"/>
    <n v="83.51"/>
    <x v="1"/>
    <s v="plays"/>
    <x v="2833"/>
    <d v="2015-10-10T21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70"/>
    <n v="64.760000000000005"/>
    <x v="1"/>
    <s v="plays"/>
    <x v="2834"/>
    <d v="2015-01-30T18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87"/>
    <n v="20.12"/>
    <x v="1"/>
    <s v="plays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08"/>
    <n v="44.09"/>
    <x v="1"/>
    <s v="plays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00"/>
    <n v="40.479999999999997"/>
    <x v="1"/>
    <s v="plays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20"/>
    <n v="44.54"/>
    <x v="1"/>
    <s v="plays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11.00000000000001"/>
    <n v="125.81"/>
    <x v="1"/>
    <s v="plays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04"/>
    <n v="19.7"/>
    <x v="1"/>
    <s v="plays"/>
    <x v="2840"/>
    <d v="2015-03-18T12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1"/>
    <n v="10"/>
    <x v="1"/>
    <s v="plays"/>
    <x v="2841"/>
    <d v="2015-12-13T13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n v="0"/>
    <x v="1"/>
    <s v="plays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n v="0"/>
    <x v="1"/>
    <s v="plays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n v="5"/>
    <n v="30"/>
    <x v="1"/>
    <s v="plays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32"/>
    <n v="60.67"/>
    <x v="1"/>
    <s v="plays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n v="0"/>
    <x v="1"/>
    <s v="plays"/>
    <x v="2846"/>
    <d v="2015-05-29T11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n v="0"/>
    <x v="1"/>
    <s v="plays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0"/>
    <n v="23.33"/>
    <x v="1"/>
    <s v="plays"/>
    <x v="2848"/>
    <d v="2015-05-29T10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1"/>
    <n v="5"/>
    <x v="1"/>
    <s v="plays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4"/>
    <n v="23.92"/>
    <x v="1"/>
    <s v="plays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n v="0"/>
    <x v="1"/>
    <s v="plays"/>
    <x v="2851"/>
    <d v="2016-01-29T18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2"/>
    <n v="15.83"/>
    <x v="1"/>
    <s v="plays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n v="0"/>
    <x v="1"/>
    <s v="plays"/>
    <x v="2853"/>
    <d v="2014-09-13T23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42"/>
    <n v="29.79"/>
    <x v="1"/>
    <s v="plays"/>
    <x v="2854"/>
    <d v="2015-05-07T12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50"/>
    <n v="60"/>
    <x v="1"/>
    <s v="plays"/>
    <x v="2855"/>
    <d v="2016-01-29T18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5"/>
    <n v="24.33"/>
    <x v="1"/>
    <s v="plays"/>
    <x v="2856"/>
    <d v="2015-08-08T16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n v="20"/>
    <n v="500"/>
    <x v="1"/>
    <s v="plays"/>
    <x v="2857"/>
    <d v="2017-02-20T13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n v="0"/>
    <x v="1"/>
    <s v="plays"/>
    <x v="2858"/>
    <d v="2014-12-05T06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2"/>
    <n v="35"/>
    <x v="1"/>
    <s v="plays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7.0000000000000009"/>
    <n v="29.56"/>
    <x v="1"/>
    <s v="plays"/>
    <x v="2860"/>
    <d v="2016-06-19T14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32"/>
    <n v="26.67"/>
    <x v="1"/>
    <s v="plays"/>
    <x v="2861"/>
    <d v="2015-09-24T09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0"/>
    <n v="18.329999999999998"/>
    <x v="1"/>
    <s v="plays"/>
    <x v="2862"/>
    <d v="2014-06-24T13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0"/>
    <n v="20"/>
    <x v="1"/>
    <s v="plays"/>
    <x v="2863"/>
    <d v="2014-09-09T11:12:03"/>
  </r>
  <r>
    <x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2"/>
    <n v="13.33"/>
    <x v="1"/>
    <s v="plays"/>
    <x v="2864"/>
    <d v="2015-07-17T08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n v="0"/>
    <x v="1"/>
    <s v="plays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1"/>
    <n v="22.5"/>
    <x v="1"/>
    <s v="plays"/>
    <x v="2866"/>
    <d v="2016-10-14T17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20"/>
    <n v="50.4"/>
    <x v="1"/>
    <s v="plays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42"/>
    <n v="105.03"/>
    <x v="1"/>
    <s v="plays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1"/>
    <n v="35.4"/>
    <x v="1"/>
    <s v="plays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15"/>
    <n v="83.33"/>
    <x v="1"/>
    <s v="plays"/>
    <x v="2870"/>
    <d v="2014-05-16T23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5"/>
    <n v="35.92"/>
    <x v="1"/>
    <s v="plays"/>
    <x v="2871"/>
    <d v="2014-12-21T12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n v="0"/>
    <x v="1"/>
    <s v="plays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38"/>
    <n v="119.13"/>
    <x v="1"/>
    <s v="plays"/>
    <x v="2873"/>
    <d v="2015-01-28T14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"/>
    <n v="90.33"/>
    <x v="1"/>
    <s v="plays"/>
    <x v="2874"/>
    <d v="2017-01-17T15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0"/>
    <n v="2.33"/>
    <x v="1"/>
    <s v="plays"/>
    <x v="2875"/>
    <d v="2016-05-04T22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n v="0"/>
    <x v="1"/>
    <s v="plays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11"/>
    <n v="108.33"/>
    <x v="1"/>
    <s v="plays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"/>
    <n v="15.75"/>
    <x v="1"/>
    <s v="plays"/>
    <x v="2878"/>
    <d v="2015-07-03T09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0"/>
    <n v="29"/>
    <x v="1"/>
    <s v="plays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23"/>
    <n v="96.55"/>
    <x v="1"/>
    <s v="plays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n v="0"/>
    <x v="1"/>
    <s v="plays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34"/>
    <n v="63"/>
    <x v="1"/>
    <s v="plays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19"/>
    <n v="381.6"/>
    <x v="1"/>
    <s v="plays"/>
    <x v="2883"/>
    <d v="2016-02-05T23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0"/>
    <n v="46.25"/>
    <x v="1"/>
    <s v="plays"/>
    <x v="2884"/>
    <d v="2014-12-05T12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33"/>
    <n v="26"/>
    <x v="1"/>
    <s v="plays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5"/>
    <n v="10"/>
    <x v="1"/>
    <s v="plays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0"/>
    <n v="5"/>
    <x v="1"/>
    <s v="plays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n v="0"/>
    <x v="1"/>
    <s v="plays"/>
    <x v="2888"/>
    <d v="2014-10-17T23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38"/>
    <n v="81.569999999999993"/>
    <x v="1"/>
    <s v="plays"/>
    <x v="2889"/>
    <d v="2014-08-29T15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"/>
    <n v="7"/>
    <x v="1"/>
    <s v="plays"/>
    <x v="2890"/>
    <d v="2014-08-08T22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3"/>
    <n v="27.3"/>
    <x v="1"/>
    <s v="plays"/>
    <x v="2891"/>
    <d v="2016-04-15T15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"/>
    <n v="29.41"/>
    <x v="1"/>
    <s v="plays"/>
    <x v="2892"/>
    <d v="2014-08-25T16:00:00"/>
  </r>
  <r>
    <x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1"/>
    <n v="12.5"/>
    <x v="1"/>
    <s v="plays"/>
    <x v="2893"/>
    <d v="2015-01-08T21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n v="0"/>
    <x v="1"/>
    <s v="plays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5"/>
    <n v="5.75"/>
    <x v="1"/>
    <s v="plays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21"/>
    <n v="52.08"/>
    <x v="1"/>
    <s v="plays"/>
    <x v="2896"/>
    <d v="2016-12-12T01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5"/>
    <n v="183.33"/>
    <x v="1"/>
    <s v="plays"/>
    <x v="2897"/>
    <d v="2015-10-11T10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"/>
    <n v="26.33"/>
    <x v="1"/>
    <s v="plays"/>
    <x v="2898"/>
    <d v="2015-10-31T10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n v="0"/>
    <x v="1"/>
    <s v="plays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62"/>
    <n v="486.43"/>
    <x v="1"/>
    <s v="plays"/>
    <x v="2900"/>
    <d v="2014-08-09T00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1"/>
    <n v="3"/>
    <x v="1"/>
    <s v="plays"/>
    <x v="2901"/>
    <d v="2015-02-07T16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0"/>
    <n v="25"/>
    <x v="1"/>
    <s v="plays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1"/>
    <n v="9.75"/>
    <x v="1"/>
    <s v="plays"/>
    <x v="2903"/>
    <d v="2015-09-08T23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5"/>
    <n v="18.75"/>
    <x v="1"/>
    <s v="plays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18"/>
    <n v="36.590000000000003"/>
    <x v="1"/>
    <s v="plays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"/>
    <n v="80.709999999999994"/>
    <x v="1"/>
    <s v="plays"/>
    <x v="2906"/>
    <d v="2015-07-31T20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0"/>
    <n v="1"/>
    <x v="1"/>
    <s v="plays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3"/>
    <n v="52.8"/>
    <x v="1"/>
    <s v="plays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0"/>
    <n v="20"/>
    <x v="1"/>
    <s v="plays"/>
    <x v="2909"/>
    <d v="2014-11-25T14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0"/>
    <n v="1"/>
    <x v="1"/>
    <s v="plays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37"/>
    <n v="46.93"/>
    <x v="1"/>
    <s v="plays"/>
    <x v="2911"/>
    <d v="2015-06-27T13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14.000000000000002"/>
    <n v="78.08"/>
    <x v="1"/>
    <s v="plays"/>
    <x v="2912"/>
    <d v="2016-01-14T22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0"/>
    <n v="1"/>
    <x v="1"/>
    <s v="plays"/>
    <x v="2913"/>
    <d v="2014-09-06T17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0"/>
    <n v="1"/>
    <x v="1"/>
    <s v="plays"/>
    <x v="2914"/>
    <d v="2015-03-14T15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61"/>
    <n v="203.67"/>
    <x v="1"/>
    <s v="plays"/>
    <x v="2915"/>
    <d v="2016-03-16T03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8"/>
    <n v="20.71"/>
    <x v="1"/>
    <s v="plays"/>
    <x v="2916"/>
    <d v="2014-05-19T06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22"/>
    <n v="48.56"/>
    <x v="1"/>
    <s v="plays"/>
    <x v="2917"/>
    <d v="2015-09-16T00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27"/>
    <n v="68.099999999999994"/>
    <x v="1"/>
    <s v="plays"/>
    <x v="2918"/>
    <d v="2015-10-29T10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9"/>
    <n v="8.5"/>
    <x v="1"/>
    <s v="plays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27"/>
    <n v="51.62"/>
    <x v="1"/>
    <s v="plays"/>
    <x v="2920"/>
    <d v="2015-03-25T13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29"/>
    <n v="43"/>
    <x v="1"/>
    <s v="musical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00"/>
    <n v="83.33"/>
    <x v="1"/>
    <s v="musical"/>
    <x v="2922"/>
    <d v="2015-05-18T15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00"/>
    <n v="30"/>
    <x v="1"/>
    <s v="musical"/>
    <x v="2923"/>
    <d v="2015-01-23T22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03"/>
    <n v="175.51"/>
    <x v="1"/>
    <s v="musical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02"/>
    <n v="231.66"/>
    <x v="1"/>
    <s v="musical"/>
    <x v="2925"/>
    <d v="2014-09-11T09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25"/>
    <n v="75"/>
    <x v="1"/>
    <s v="musical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31"/>
    <n v="112.14"/>
    <x v="1"/>
    <s v="musical"/>
    <x v="2927"/>
    <d v="2014-07-15T00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00"/>
    <n v="41.67"/>
    <x v="1"/>
    <s v="musical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02"/>
    <n v="255.17"/>
    <x v="1"/>
    <s v="musical"/>
    <x v="2929"/>
    <d v="2014-05-25T08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01"/>
    <n v="162.77000000000001"/>
    <x v="1"/>
    <s v="musical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06"/>
    <n v="88.33"/>
    <x v="1"/>
    <s v="musical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05"/>
    <n v="85.74"/>
    <x v="1"/>
    <s v="musical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03"/>
    <n v="47.57"/>
    <x v="1"/>
    <s v="musical"/>
    <x v="2933"/>
    <d v="2016-06-04T17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08"/>
    <n v="72.97"/>
    <x v="1"/>
    <s v="musical"/>
    <x v="2934"/>
    <d v="2014-06-15T10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01"/>
    <n v="90.54"/>
    <x v="1"/>
    <s v="musical"/>
    <x v="2935"/>
    <d v="2016-08-29T12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28"/>
    <n v="37.65"/>
    <x v="1"/>
    <s v="musical"/>
    <x v="2936"/>
    <d v="2014-10-12T23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33"/>
    <n v="36.36"/>
    <x v="1"/>
    <s v="musical"/>
    <x v="2937"/>
    <d v="2014-07-13T05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01"/>
    <n v="126.72"/>
    <x v="1"/>
    <s v="musical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03"/>
    <n v="329.2"/>
    <x v="1"/>
    <s v="musical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07"/>
    <n v="81.239999999999995"/>
    <x v="1"/>
    <s v="musical"/>
    <x v="2940"/>
    <d v="2015-01-18T13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0"/>
    <n v="1"/>
    <x v="1"/>
    <s v="spaces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20"/>
    <n v="202.23"/>
    <x v="1"/>
    <s v="spaces"/>
    <x v="2942"/>
    <d v="2015-12-16T15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n v="0"/>
    <x v="1"/>
    <s v="spaces"/>
    <x v="2943"/>
    <d v="2015-04-12T22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1"/>
    <n v="100"/>
    <x v="1"/>
    <s v="spaces"/>
    <x v="2944"/>
    <d v="2015-06-07T16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n v="0"/>
    <x v="1"/>
    <s v="spaces"/>
    <x v="2945"/>
    <d v="2015-05-23T22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0"/>
    <n v="1"/>
    <x v="1"/>
    <s v="spaces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"/>
    <n v="82.46"/>
    <x v="1"/>
    <s v="spaces"/>
    <x v="2947"/>
    <d v="2016-11-24T12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0"/>
    <n v="2.67"/>
    <x v="1"/>
    <s v="spaces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3"/>
    <n v="12.5"/>
    <x v="1"/>
    <s v="spaces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n v="0"/>
    <x v="1"/>
    <s v="spaces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"/>
    <n v="18.899999999999999"/>
    <x v="1"/>
    <s v="spaces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"/>
    <n v="200.63"/>
    <x v="1"/>
    <s v="spaces"/>
    <x v="2952"/>
    <d v="2016-10-16T23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0"/>
    <n v="201.67"/>
    <x v="1"/>
    <s v="spaces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n v="0"/>
    <x v="1"/>
    <s v="spaces"/>
    <x v="2954"/>
    <d v="2017-03-16T08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60"/>
    <n v="65"/>
    <x v="1"/>
    <s v="spaces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17"/>
    <n v="66.099999999999994"/>
    <x v="1"/>
    <s v="spaces"/>
    <x v="2956"/>
    <d v="2016-05-04T18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2"/>
    <n v="93.33"/>
    <x v="1"/>
    <s v="spaces"/>
    <x v="2957"/>
    <d v="2015-03-27T18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n v="0"/>
    <x v="1"/>
    <s v="spaces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n v="0"/>
    <x v="1"/>
    <s v="spaces"/>
    <x v="2959"/>
    <d v="2016-06-06T19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n v="0"/>
    <x v="1"/>
    <s v="spaces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10.00000000000001"/>
    <n v="50.75"/>
    <x v="1"/>
    <s v="plays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22"/>
    <n v="60.9"/>
    <x v="1"/>
    <s v="plays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07"/>
    <n v="109.03"/>
    <x v="1"/>
    <s v="plays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01"/>
    <n v="25.69"/>
    <x v="1"/>
    <s v="plays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09.00000000000001"/>
    <n v="41.92"/>
    <x v="1"/>
    <s v="plays"/>
    <x v="2965"/>
    <d v="2015-07-07T12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13.99999999999999"/>
    <n v="88.77"/>
    <x v="1"/>
    <s v="plays"/>
    <x v="2966"/>
    <d v="2015-09-16T12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13.99999999999999"/>
    <n v="80.23"/>
    <x v="1"/>
    <s v="plays"/>
    <x v="2967"/>
    <d v="2015-03-08T22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06"/>
    <n v="78.94"/>
    <x v="1"/>
    <s v="plays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63"/>
    <n v="95.59"/>
    <x v="1"/>
    <s v="plays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06"/>
    <n v="69.89"/>
    <x v="1"/>
    <s v="plays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00"/>
    <n v="74.53"/>
    <x v="1"/>
    <s v="plays"/>
    <x v="2971"/>
    <d v="2014-08-31T10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05"/>
    <n v="123.94"/>
    <x v="1"/>
    <s v="plays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75"/>
    <n v="264.85000000000002"/>
    <x v="1"/>
    <s v="plays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02"/>
    <n v="58.62"/>
    <x v="1"/>
    <s v="plays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00"/>
    <n v="70.88"/>
    <x v="1"/>
    <s v="plays"/>
    <x v="2975"/>
    <d v="2014-11-26T22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71"/>
    <n v="8.57"/>
    <x v="1"/>
    <s v="plays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13.99999999999999"/>
    <n v="113.57"/>
    <x v="1"/>
    <s v="plays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29"/>
    <n v="60.69"/>
    <x v="1"/>
    <s v="plays"/>
    <x v="2978"/>
    <d v="2014-10-20T00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01"/>
    <n v="110.22"/>
    <x v="1"/>
    <s v="plays"/>
    <x v="2979"/>
    <d v="2015-01-06T01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09.00000000000001"/>
    <n v="136.46"/>
    <x v="1"/>
    <s v="plays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29"/>
    <n v="53.16"/>
    <x v="1"/>
    <s v="spaces"/>
    <x v="2981"/>
    <d v="2015-09-23T08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02"/>
    <n v="86.49"/>
    <x v="1"/>
    <s v="spaces"/>
    <x v="2982"/>
    <d v="2016-02-11T11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47"/>
    <n v="155.24"/>
    <x v="1"/>
    <s v="spaces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00"/>
    <n v="115.08"/>
    <x v="1"/>
    <s v="spaces"/>
    <x v="2984"/>
    <d v="2016-08-24T01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22"/>
    <n v="109.59"/>
    <x v="1"/>
    <s v="spaces"/>
    <x v="2985"/>
    <d v="2016-10-30T23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06"/>
    <n v="45.21"/>
    <x v="1"/>
    <s v="spaces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10.00000000000001"/>
    <n v="104.15"/>
    <x v="1"/>
    <s v="spaces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00"/>
    <n v="35.71"/>
    <x v="1"/>
    <s v="spaces"/>
    <x v="2988"/>
    <d v="2016-06-20T03:41:21"/>
  </r>
  <r>
    <x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77"/>
    <n v="97"/>
    <x v="1"/>
    <s v="spaces"/>
    <x v="2989"/>
    <d v="2015-12-20T23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00"/>
    <n v="370.37"/>
    <x v="1"/>
    <s v="spaces"/>
    <x v="2990"/>
    <d v="2016-01-07T08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03"/>
    <n v="94.41"/>
    <x v="1"/>
    <s v="spaces"/>
    <x v="2991"/>
    <d v="2017-01-27T15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05"/>
    <n v="48.98"/>
    <x v="1"/>
    <s v="spaces"/>
    <x v="2992"/>
    <d v="2016-10-09T13:25:10"/>
  </r>
  <r>
    <x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00"/>
    <n v="45.59"/>
    <x v="1"/>
    <s v="spaces"/>
    <x v="2993"/>
    <d v="2016-02-20T15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58"/>
    <n v="23.28"/>
    <x v="1"/>
    <s v="spaces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05"/>
    <n v="63.23"/>
    <x v="1"/>
    <s v="spaces"/>
    <x v="2995"/>
    <d v="2017-01-19T10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72"/>
    <n v="153.52000000000001"/>
    <x v="1"/>
    <s v="spaces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04"/>
    <n v="90.2"/>
    <x v="1"/>
    <s v="spaces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03"/>
    <n v="118.97"/>
    <x v="1"/>
    <s v="spaces"/>
    <x v="2998"/>
    <d v="2014-06-15T23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19"/>
    <n v="80.25"/>
    <x v="1"/>
    <s v="spaces"/>
    <x v="2999"/>
    <d v="2017-02-28T21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00"/>
    <n v="62.5"/>
    <x v="1"/>
    <s v="spaces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19"/>
    <n v="131.38"/>
    <x v="1"/>
    <s v="spaces"/>
    <x v="3001"/>
    <d v="2016-07-13T16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09.00000000000001"/>
    <n v="73.03"/>
    <x v="1"/>
    <s v="spaces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01"/>
    <n v="178.53"/>
    <x v="1"/>
    <s v="spaces"/>
    <x v="3003"/>
    <d v="2016-03-01T00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12.99999999999999"/>
    <n v="162.91"/>
    <x v="1"/>
    <s v="spaces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20"/>
    <n v="108.24"/>
    <x v="1"/>
    <s v="spaces"/>
    <x v="3005"/>
    <d v="2014-10-06T11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08"/>
    <n v="88.87"/>
    <x v="1"/>
    <s v="spaces"/>
    <x v="3006"/>
    <d v="2014-12-14T13:09:51"/>
  </r>
  <r>
    <x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80"/>
    <n v="54"/>
    <x v="1"/>
    <s v="spaces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01"/>
    <n v="116.73"/>
    <x v="1"/>
    <s v="spaces"/>
    <x v="3008"/>
    <d v="2016-01-21T00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20"/>
    <n v="233.9"/>
    <x v="1"/>
    <s v="spaces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58"/>
    <n v="158"/>
    <x v="1"/>
    <s v="spaces"/>
    <x v="3010"/>
    <d v="2015-02-21T14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24"/>
    <n v="14.84"/>
    <x v="1"/>
    <s v="spaces"/>
    <x v="3011"/>
    <d v="2015-12-23T17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17"/>
    <n v="85.18"/>
    <x v="1"/>
    <s v="spaces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57"/>
    <n v="146.69"/>
    <x v="1"/>
    <s v="spaces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12.99999999999999"/>
    <n v="50.76"/>
    <x v="1"/>
    <s v="spaces"/>
    <x v="3014"/>
    <d v="2014-11-05T00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03"/>
    <n v="87.7"/>
    <x v="1"/>
    <s v="spaces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03"/>
    <n v="242.28"/>
    <x v="1"/>
    <s v="spaces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06"/>
    <n v="146.44999999999999"/>
    <x v="1"/>
    <s v="spaces"/>
    <x v="3017"/>
    <d v="2014-08-20T15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01"/>
    <n v="103.17"/>
    <x v="1"/>
    <s v="spaces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21"/>
    <n v="80.459999999999994"/>
    <x v="1"/>
    <s v="spaces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01"/>
    <n v="234.67"/>
    <x v="1"/>
    <s v="spaces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15.99999999999999"/>
    <n v="50.69"/>
    <x v="1"/>
    <s v="spaces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01"/>
    <n v="162.71"/>
    <x v="1"/>
    <s v="spaces"/>
    <x v="3022"/>
    <d v="2016-08-27T17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03"/>
    <n v="120.17"/>
    <x v="1"/>
    <s v="spaces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46"/>
    <n v="67.7"/>
    <x v="1"/>
    <s v="spaces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02"/>
    <n v="52.1"/>
    <x v="1"/>
    <s v="spaces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43"/>
    <n v="51.6"/>
    <x v="1"/>
    <s v="spaces"/>
    <x v="3026"/>
    <d v="2017-03-03T06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31"/>
    <n v="164.3"/>
    <x v="1"/>
    <s v="spaces"/>
    <x v="3027"/>
    <d v="2015-03-20T10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68"/>
    <n v="84.86"/>
    <x v="1"/>
    <s v="spaces"/>
    <x v="3028"/>
    <d v="2016-08-15T01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10.00000000000001"/>
    <n v="94.55"/>
    <x v="1"/>
    <s v="spaces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07"/>
    <n v="45.54"/>
    <x v="1"/>
    <s v="spaces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00"/>
    <n v="51.72"/>
    <x v="1"/>
    <s v="spaces"/>
    <x v="3031"/>
    <d v="2016-10-14T16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27"/>
    <n v="50.88"/>
    <x v="1"/>
    <s v="spaces"/>
    <x v="3032"/>
    <d v="2015-09-10T20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47"/>
    <n v="191.13"/>
    <x v="1"/>
    <s v="spaces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12.99999999999999"/>
    <n v="89.31"/>
    <x v="1"/>
    <s v="spaces"/>
    <x v="3034"/>
    <d v="2016-10-31T22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09.00000000000001"/>
    <n v="88.59"/>
    <x v="1"/>
    <s v="spaces"/>
    <x v="3035"/>
    <d v="2013-05-04T08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27"/>
    <n v="96.3"/>
    <x v="1"/>
    <s v="spaces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13"/>
    <n v="33.31"/>
    <x v="1"/>
    <s v="spaces"/>
    <x v="3037"/>
    <d v="2010-10-01T23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01"/>
    <n v="37.22"/>
    <x v="1"/>
    <s v="spaces"/>
    <x v="3038"/>
    <d v="2016-03-04T01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09.00000000000001"/>
    <n v="92.13"/>
    <x v="1"/>
    <s v="spaces"/>
    <x v="3039"/>
    <d v="2013-12-29T02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08"/>
    <n v="76.790000000000006"/>
    <x v="1"/>
    <s v="spaces"/>
    <x v="3040"/>
    <d v="2015-06-26T18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10.00000000000001"/>
    <n v="96.53"/>
    <x v="1"/>
    <s v="spaces"/>
    <x v="3041"/>
    <d v="2016-01-20T15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28"/>
    <n v="51.89"/>
    <x v="1"/>
    <s v="spaces"/>
    <x v="3042"/>
    <d v="2015-10-06T11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10.00000000000001"/>
    <n v="128.91"/>
    <x v="1"/>
    <s v="spaces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09.00000000000001"/>
    <n v="84.11"/>
    <x v="1"/>
    <s v="spaces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33"/>
    <n v="82.94"/>
    <x v="1"/>
    <s v="spaces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91"/>
    <n v="259.95"/>
    <x v="1"/>
    <s v="spaces"/>
    <x v="3046"/>
    <d v="2014-09-09T23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49"/>
    <n v="37.25"/>
    <x v="1"/>
    <s v="spaces"/>
    <x v="3047"/>
    <d v="2016-04-27T08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66"/>
    <n v="177.02"/>
    <x v="1"/>
    <s v="spaces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07"/>
    <n v="74.069999999999993"/>
    <x v="1"/>
    <s v="spaces"/>
    <x v="3049"/>
    <d v="2015-06-13T19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06"/>
    <n v="70.67"/>
    <x v="1"/>
    <s v="spaces"/>
    <x v="3050"/>
    <d v="2016-05-04T23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24"/>
    <n v="23.63"/>
    <x v="1"/>
    <s v="spaces"/>
    <x v="3051"/>
    <d v="2017-02-08T04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0"/>
    <n v="37.5"/>
    <x v="1"/>
    <s v="spaces"/>
    <x v="3052"/>
    <d v="2015-05-28T10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0"/>
    <n v="13.33"/>
    <x v="1"/>
    <s v="spaces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n v="0"/>
    <x v="1"/>
    <s v="spaces"/>
    <x v="3054"/>
    <d v="2015-03-01T20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0"/>
    <n v="1"/>
    <x v="1"/>
    <s v="spaces"/>
    <x v="3055"/>
    <d v="2015-01-09T17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n v="0"/>
    <x v="1"/>
    <s v="spaces"/>
    <x v="3056"/>
    <d v="2014-09-29T10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n v="0"/>
    <x v="1"/>
    <s v="spaces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n v="0"/>
    <n v="1"/>
    <x v="1"/>
    <s v="spaces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"/>
    <n v="41"/>
    <x v="1"/>
    <s v="spaces"/>
    <x v="3059"/>
    <d v="2014-08-08T17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0"/>
    <n v="55.83"/>
    <x v="1"/>
    <s v="spaces"/>
    <x v="3060"/>
    <d v="2015-09-28T01:35:34"/>
  </r>
  <r>
    <x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n v="0"/>
    <x v="1"/>
    <s v="spaces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67"/>
    <n v="99.76"/>
    <x v="1"/>
    <s v="spaces"/>
    <x v="3062"/>
    <d v="2015-09-30T13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20"/>
    <n v="25.52"/>
    <x v="1"/>
    <s v="spaces"/>
    <x v="3063"/>
    <d v="2016-10-22T17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11"/>
    <n v="117.65"/>
    <x v="1"/>
    <s v="spaces"/>
    <x v="3064"/>
    <d v="2015-11-22T01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0"/>
    <n v="5"/>
    <x v="1"/>
    <s v="spaces"/>
    <x v="3065"/>
    <d v="2014-07-29T20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12"/>
    <n v="2796.67"/>
    <x v="1"/>
    <s v="spaces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3"/>
    <n v="200"/>
    <x v="1"/>
    <s v="spaces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0"/>
    <n v="87.5"/>
    <x v="1"/>
    <s v="spaces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14.000000000000002"/>
    <n v="20.14"/>
    <x v="1"/>
    <s v="spaces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"/>
    <n v="20.88"/>
    <x v="1"/>
    <s v="spaces"/>
    <x v="3070"/>
    <d v="2016-12-07T12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60"/>
    <n v="61.31"/>
    <x v="1"/>
    <s v="spaces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0"/>
    <n v="1"/>
    <x v="1"/>
    <s v="spaces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0"/>
    <n v="92.14"/>
    <x v="1"/>
    <s v="spaces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0"/>
    <n v="7.33"/>
    <x v="1"/>
    <s v="spaces"/>
    <x v="3074"/>
    <d v="2016-03-10T08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9"/>
    <n v="64.8"/>
    <x v="1"/>
    <s v="spaces"/>
    <x v="3075"/>
    <d v="2016-08-18T21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15"/>
    <n v="30.12"/>
    <x v="1"/>
    <s v="spaces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0"/>
    <n v="52.5"/>
    <x v="1"/>
    <s v="spaces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0"/>
    <n v="23.67"/>
    <x v="1"/>
    <s v="spaces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1"/>
    <n v="415.78"/>
    <x v="1"/>
    <s v="spaces"/>
    <x v="3079"/>
    <d v="2015-03-22T11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0"/>
    <n v="53.71"/>
    <x v="1"/>
    <s v="spaces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0"/>
    <n v="420.6"/>
    <x v="1"/>
    <s v="spaces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n v="0"/>
    <x v="1"/>
    <s v="spaces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0"/>
    <n v="18.670000000000002"/>
    <x v="1"/>
    <s v="spaces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12"/>
    <n v="78.33"/>
    <x v="1"/>
    <s v="spaces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"/>
    <n v="67.78"/>
    <x v="1"/>
    <s v="spaces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n v="0"/>
    <n v="16.670000000000002"/>
    <x v="1"/>
    <s v="spaces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1"/>
    <n v="62.5"/>
    <x v="1"/>
    <s v="spaces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0"/>
    <n v="42"/>
    <x v="1"/>
    <s v="spaces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23"/>
    <n v="130.09"/>
    <x v="1"/>
    <s v="spaces"/>
    <x v="3089"/>
    <d v="2016-07-08T20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"/>
    <n v="1270.22"/>
    <x v="1"/>
    <s v="spaces"/>
    <x v="3090"/>
    <d v="2015-05-01T13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16"/>
    <n v="88.44"/>
    <x v="1"/>
    <s v="spaces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"/>
    <n v="56.34"/>
    <x v="1"/>
    <s v="spaces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23"/>
    <n v="53.53"/>
    <x v="1"/>
    <s v="spaces"/>
    <x v="3093"/>
    <d v="2014-05-31T22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0"/>
    <n v="25"/>
    <x v="1"/>
    <s v="spaces"/>
    <x v="3094"/>
    <d v="2015-09-20T14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0"/>
    <n v="50"/>
    <x v="1"/>
    <s v="spaces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4"/>
    <n v="56.79"/>
    <x v="1"/>
    <s v="spaces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17"/>
    <n v="40.83"/>
    <x v="1"/>
    <s v="spaces"/>
    <x v="3097"/>
    <d v="2016-10-07T09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4"/>
    <n v="65.11"/>
    <x v="1"/>
    <s v="spaces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14.000000000000002"/>
    <n v="55.6"/>
    <x v="1"/>
    <s v="spaces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15"/>
    <n v="140.54"/>
    <x v="1"/>
    <s v="spaces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12"/>
    <n v="25"/>
    <x v="1"/>
    <s v="spaces"/>
    <x v="3101"/>
    <d v="2015-07-16T02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39"/>
    <n v="69.53"/>
    <x v="1"/>
    <s v="spaces"/>
    <x v="3102"/>
    <d v="2016-08-23T03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0"/>
    <n v="5.5"/>
    <x v="1"/>
    <s v="spaces"/>
    <x v="3103"/>
    <d v="2015-06-11T22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30"/>
    <n v="237"/>
    <x v="1"/>
    <s v="spaces"/>
    <x v="3104"/>
    <d v="2015-02-02T21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42"/>
    <n v="79.87"/>
    <x v="1"/>
    <s v="spaces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"/>
    <n v="10.25"/>
    <x v="1"/>
    <s v="spaces"/>
    <x v="3106"/>
    <d v="2015-09-16T17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20"/>
    <n v="272.58999999999997"/>
    <x v="1"/>
    <s v="spaces"/>
    <x v="3107"/>
    <d v="2015-05-11T14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0"/>
    <n v="13"/>
    <x v="1"/>
    <s v="spaces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25"/>
    <n v="58.18"/>
    <x v="1"/>
    <s v="spaces"/>
    <x v="3109"/>
    <d v="2014-08-27T22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0"/>
    <n v="10"/>
    <x v="1"/>
    <s v="spaces"/>
    <x v="3110"/>
    <d v="2017-02-18T19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27"/>
    <n v="70.11"/>
    <x v="1"/>
    <s v="spaces"/>
    <x v="3111"/>
    <d v="2014-10-04T09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5"/>
    <n v="57.89"/>
    <x v="1"/>
    <s v="spaces"/>
    <x v="3112"/>
    <d v="2016-10-31T21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"/>
    <n v="125.27"/>
    <x v="1"/>
    <s v="spaces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n v="0"/>
    <x v="1"/>
    <s v="spaces"/>
    <x v="3114"/>
    <d v="2014-09-21T10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3"/>
    <n v="300"/>
    <x v="1"/>
    <s v="spaces"/>
    <x v="3115"/>
    <d v="2016-06-05T05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56.999999999999993"/>
    <n v="43"/>
    <x v="1"/>
    <s v="spaces"/>
    <x v="3116"/>
    <d v="2015-04-01T07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0"/>
    <n v="1"/>
    <x v="1"/>
    <s v="spaces"/>
    <x v="3117"/>
    <d v="2016-05-27T08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0"/>
    <n v="775"/>
    <x v="1"/>
    <s v="spaces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0"/>
    <n v="5"/>
    <x v="1"/>
    <s v="spaces"/>
    <x v="3119"/>
    <d v="2015-03-26T19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0"/>
    <n v="12.8"/>
    <x v="1"/>
    <s v="spaces"/>
    <x v="3120"/>
    <d v="2016-05-05T16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1"/>
    <n v="10"/>
    <x v="1"/>
    <s v="spaces"/>
    <x v="3121"/>
    <d v="2014-09-26T11:18:55"/>
  </r>
  <r>
    <x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57.999999999999993"/>
    <n v="58"/>
    <x v="1"/>
    <s v="spaces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68"/>
    <n v="244.8"/>
    <x v="1"/>
    <s v="spaces"/>
    <x v="3123"/>
    <d v="2016-07-09T18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0"/>
    <n v="6.5"/>
    <x v="1"/>
    <s v="spaces"/>
    <x v="3124"/>
    <d v="2015-02-02T13:43:21"/>
  </r>
  <r>
    <x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n v="0"/>
    <x v="1"/>
    <s v="spaces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"/>
    <n v="61.18"/>
    <x v="1"/>
    <s v="spaces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n v="0"/>
    <x v="1"/>
    <s v="spaces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09.00000000000001"/>
    <n v="139.24"/>
    <x v="1"/>
    <s v="plays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1"/>
    <n v="10"/>
    <x v="1"/>
    <s v="plays"/>
    <x v="3129"/>
    <d v="2017-04-18T14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4"/>
    <n v="93.75"/>
    <x v="1"/>
    <s v="plays"/>
    <x v="3130"/>
    <d v="2017-04-13T23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16"/>
    <n v="53.75"/>
    <x v="1"/>
    <s v="plays"/>
    <x v="3131"/>
    <d v="2017-04-08T07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0"/>
    <n v="10"/>
    <x v="1"/>
    <s v="plays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08"/>
    <n v="33.75"/>
    <x v="1"/>
    <s v="plays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23"/>
    <n v="18.75"/>
    <x v="1"/>
    <s v="plays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21"/>
    <n v="23.14"/>
    <x v="1"/>
    <s v="plays"/>
    <x v="3135"/>
    <d v="2017-04-03T22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28"/>
    <n v="29.05"/>
    <x v="1"/>
    <s v="plays"/>
    <x v="3136"/>
    <d v="2017-03-31T17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"/>
    <n v="50"/>
    <x v="1"/>
    <s v="plays"/>
    <x v="3137"/>
    <d v="2017-05-03T14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n v="0"/>
    <x v="1"/>
    <s v="plays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n v="5"/>
    <n v="450"/>
    <x v="1"/>
    <s v="plays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1"/>
    <n v="24"/>
    <x v="1"/>
    <s v="plays"/>
    <x v="3140"/>
    <d v="2017-04-07T11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52"/>
    <n v="32.25"/>
    <x v="1"/>
    <s v="plays"/>
    <x v="3141"/>
    <d v="2017-04-16T15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2"/>
    <n v="15"/>
    <x v="1"/>
    <s v="plays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n v="0"/>
    <x v="1"/>
    <s v="plays"/>
    <x v="3143"/>
    <d v="2017-04-09T03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75"/>
    <n v="251.33"/>
    <x v="1"/>
    <s v="plays"/>
    <x v="3144"/>
    <d v="2017-03-19T01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n v="0"/>
    <x v="1"/>
    <s v="plays"/>
    <x v="3145"/>
    <d v="2017-03-27T18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n v="11"/>
    <n v="437.5"/>
    <x v="1"/>
    <s v="plays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18"/>
    <n v="110.35"/>
    <x v="1"/>
    <s v="plays"/>
    <x v="3147"/>
    <d v="2014-11-06T19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31"/>
    <n v="41.42"/>
    <x v="1"/>
    <s v="plays"/>
    <x v="3148"/>
    <d v="2014-09-30T23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04"/>
    <n v="52"/>
    <x v="1"/>
    <s v="plays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01"/>
    <n v="33.99"/>
    <x v="1"/>
    <s v="plays"/>
    <x v="3150"/>
    <d v="2011-01-24T23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00"/>
    <n v="103.35"/>
    <x v="1"/>
    <s v="plays"/>
    <x v="3151"/>
    <d v="2014-09-10T15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06"/>
    <n v="34.79"/>
    <x v="1"/>
    <s v="plays"/>
    <x v="3152"/>
    <d v="2013-11-02T15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36"/>
    <n v="41.77"/>
    <x v="1"/>
    <s v="plays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12.99999999999999"/>
    <n v="64.27"/>
    <x v="1"/>
    <s v="plays"/>
    <x v="3154"/>
    <d v="2012-04-01T15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89"/>
    <n v="31.21"/>
    <x v="1"/>
    <s v="plays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02"/>
    <n v="62.92"/>
    <x v="1"/>
    <s v="plays"/>
    <x v="3156"/>
    <d v="2012-06-01T17:52:24"/>
  </r>
  <r>
    <x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01"/>
    <n v="98.54"/>
    <x v="1"/>
    <s v="plays"/>
    <x v="3157"/>
    <d v="2014-07-19T00:00:00"/>
  </r>
  <r>
    <x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13.99999999999999"/>
    <n v="82.61"/>
    <x v="1"/>
    <s v="plays"/>
    <x v="3158"/>
    <d v="2013-07-22T15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33"/>
    <n v="38.5"/>
    <x v="1"/>
    <s v="plays"/>
    <x v="3159"/>
    <d v="2012-01-18T18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02"/>
    <n v="80.16"/>
    <x v="1"/>
    <s v="plays"/>
    <x v="3160"/>
    <d v="2014-08-12T23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05"/>
    <n v="28.41"/>
    <x v="1"/>
    <s v="plays"/>
    <x v="3161"/>
    <d v="2014-10-15T07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27"/>
    <n v="80.73"/>
    <x v="1"/>
    <s v="plays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11.00000000000001"/>
    <n v="200.69"/>
    <x v="1"/>
    <s v="plays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07"/>
    <n v="37.590000000000003"/>
    <x v="1"/>
    <s v="plays"/>
    <x v="3164"/>
    <d v="2014-06-09T14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63"/>
    <n v="58.1"/>
    <x v="1"/>
    <s v="plays"/>
    <x v="3165"/>
    <d v="2011-05-02T22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60"/>
    <n v="60.3"/>
    <x v="1"/>
    <s v="plays"/>
    <x v="3166"/>
    <d v="2014-11-26T02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15.99999999999999"/>
    <n v="63.36"/>
    <x v="1"/>
    <s v="plays"/>
    <x v="3167"/>
    <d v="2014-08-01T23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24"/>
    <n v="50.9"/>
    <x v="1"/>
    <s v="plays"/>
    <x v="3168"/>
    <d v="2014-06-13T17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03"/>
    <n v="100.5"/>
    <x v="1"/>
    <s v="plays"/>
    <x v="3169"/>
    <d v="2013-12-12T23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12.00000000000001"/>
    <n v="31.62"/>
    <x v="1"/>
    <s v="plays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09.00000000000001"/>
    <n v="65.099999999999994"/>
    <x v="1"/>
    <s v="plays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14.99999999999999"/>
    <n v="79.31"/>
    <x v="1"/>
    <s v="plays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03"/>
    <n v="139.19"/>
    <x v="1"/>
    <s v="plays"/>
    <x v="3173"/>
    <d v="2014-09-26T16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01"/>
    <n v="131.91"/>
    <x v="1"/>
    <s v="plays"/>
    <x v="3174"/>
    <d v="2014-08-25T15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10.00000000000001"/>
    <n v="91.3"/>
    <x v="1"/>
    <s v="plays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14.99999999999999"/>
    <n v="39.67"/>
    <x v="1"/>
    <s v="plays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17"/>
    <n v="57.55"/>
    <x v="1"/>
    <s v="plays"/>
    <x v="3177"/>
    <d v="2014-06-21T11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72"/>
    <n v="33.03"/>
    <x v="1"/>
    <s v="plays"/>
    <x v="3178"/>
    <d v="2014-07-16T09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13.99999999999999"/>
    <n v="77.34"/>
    <x v="1"/>
    <s v="plays"/>
    <x v="3179"/>
    <d v="2013-05-06T11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20"/>
    <n v="31.93"/>
    <x v="1"/>
    <s v="plays"/>
    <x v="3180"/>
    <d v="2014-06-20T04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09.00000000000001"/>
    <n v="36.33"/>
    <x v="1"/>
    <s v="plays"/>
    <x v="3181"/>
    <d v="2014-06-15T11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01"/>
    <n v="46.77"/>
    <x v="1"/>
    <s v="plays"/>
    <x v="3182"/>
    <d v="2012-01-31T12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09.00000000000001"/>
    <n v="40.07"/>
    <x v="1"/>
    <s v="plays"/>
    <x v="3183"/>
    <d v="2013-08-23T14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07"/>
    <n v="100.22"/>
    <x v="1"/>
    <s v="plays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00"/>
    <n v="41.67"/>
    <x v="1"/>
    <s v="plays"/>
    <x v="3185"/>
    <d v="2014-07-16T18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02"/>
    <n v="46.71"/>
    <x v="1"/>
    <s v="plays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15.99999999999999"/>
    <n v="71.489999999999995"/>
    <x v="1"/>
    <s v="plays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65"/>
    <n v="14.44"/>
    <x v="1"/>
    <s v="musical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12"/>
    <n v="356.84"/>
    <x v="1"/>
    <s v="musical"/>
    <x v="3189"/>
    <d v="2015-05-24T03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n v="0"/>
    <x v="1"/>
    <s v="musical"/>
    <x v="3190"/>
    <d v="2016-12-08T23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"/>
    <n v="37.75"/>
    <x v="1"/>
    <s v="musical"/>
    <x v="3191"/>
    <d v="2016-08-16T13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"/>
    <n v="12.75"/>
    <x v="1"/>
    <s v="musical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12"/>
    <n v="24.46"/>
    <x v="1"/>
    <s v="musical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n v="0"/>
    <x v="1"/>
    <s v="musical"/>
    <x v="3194"/>
    <d v="2015-07-26T20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59"/>
    <n v="53.08"/>
    <x v="1"/>
    <s v="musical"/>
    <x v="3195"/>
    <d v="2015-02-12T09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0"/>
    <n v="300"/>
    <x v="1"/>
    <s v="musical"/>
    <x v="3196"/>
    <d v="2015-08-01T09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11"/>
    <n v="286.25"/>
    <x v="1"/>
    <s v="musical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0"/>
    <n v="36.67"/>
    <x v="1"/>
    <s v="musical"/>
    <x v="3198"/>
    <d v="2015-02-16T05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52"/>
    <n v="49.21"/>
    <x v="1"/>
    <s v="musical"/>
    <x v="3199"/>
    <d v="2014-09-06T16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0"/>
    <n v="1"/>
    <x v="1"/>
    <s v="musical"/>
    <x v="3200"/>
    <d v="2016-04-30T00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"/>
    <n v="12.5"/>
    <x v="1"/>
    <s v="musical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55.000000000000007"/>
    <n v="109.04"/>
    <x v="1"/>
    <s v="musical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25"/>
    <n v="41.67"/>
    <x v="1"/>
    <s v="musical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n v="0"/>
    <x v="1"/>
    <s v="musical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"/>
    <n v="22.75"/>
    <x v="1"/>
    <s v="musical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n v="0"/>
    <x v="1"/>
    <s v="musical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46"/>
    <n v="70.83"/>
    <x v="1"/>
    <s v="musical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04"/>
    <n v="63.11"/>
    <x v="1"/>
    <s v="plays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19"/>
    <n v="50.16"/>
    <x v="1"/>
    <s v="plays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26"/>
    <n v="62.88"/>
    <x v="1"/>
    <s v="plays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20"/>
    <n v="85.53"/>
    <x v="1"/>
    <s v="plays"/>
    <x v="3211"/>
    <d v="2014-08-14T21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26"/>
    <n v="53.72"/>
    <x v="1"/>
    <s v="plays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00"/>
    <n v="127.81"/>
    <x v="1"/>
    <s v="plays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02"/>
    <n v="106.57"/>
    <x v="1"/>
    <s v="plays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00"/>
    <n v="262.11"/>
    <x v="1"/>
    <s v="plays"/>
    <x v="3215"/>
    <d v="2015-09-09T22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00"/>
    <n v="57.17"/>
    <x v="1"/>
    <s v="plays"/>
    <x v="3216"/>
    <d v="2015-07-11T09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15.99999999999999"/>
    <n v="50.2"/>
    <x v="1"/>
    <s v="plays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02"/>
    <n v="66.59"/>
    <x v="1"/>
    <s v="plays"/>
    <x v="3218"/>
    <d v="2014-12-30T19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00"/>
    <n v="168.25"/>
    <x v="1"/>
    <s v="plays"/>
    <x v="3219"/>
    <d v="2015-03-22T17:35:47"/>
  </r>
  <r>
    <x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01"/>
    <n v="256.37"/>
    <x v="1"/>
    <s v="plays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03"/>
    <n v="36.61"/>
    <x v="1"/>
    <s v="plays"/>
    <x v="3221"/>
    <d v="2015-07-05T11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25"/>
    <n v="37.14"/>
    <x v="1"/>
    <s v="plays"/>
    <x v="3222"/>
    <d v="2015-10-24T16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10.00000000000001"/>
    <n v="45.88"/>
    <x v="1"/>
    <s v="plays"/>
    <x v="3223"/>
    <d v="2015-08-20T15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02"/>
    <n v="141.71"/>
    <x v="1"/>
    <s v="plays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02"/>
    <n v="52.49"/>
    <x v="1"/>
    <s v="plays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04"/>
    <n v="59.52"/>
    <x v="1"/>
    <s v="plays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25"/>
    <n v="50"/>
    <x v="1"/>
    <s v="plays"/>
    <x v="3227"/>
    <d v="2017-01-17T16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02"/>
    <n v="193.62"/>
    <x v="1"/>
    <s v="plays"/>
    <x v="3228"/>
    <d v="2015-12-16T23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08"/>
    <n v="106.8"/>
    <x v="1"/>
    <s v="plays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10.00000000000001"/>
    <n v="77.22"/>
    <x v="1"/>
    <s v="plays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61"/>
    <n v="57.5"/>
    <x v="1"/>
    <s v="plays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31"/>
    <n v="50.46"/>
    <x v="1"/>
    <s v="plays"/>
    <x v="3232"/>
    <d v="2016-05-03T22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19"/>
    <n v="97.38"/>
    <x v="1"/>
    <s v="plays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00"/>
    <n v="34.92"/>
    <x v="1"/>
    <s v="plays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03"/>
    <n v="85.53"/>
    <x v="1"/>
    <s v="plays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01"/>
    <n v="182.91"/>
    <x v="1"/>
    <s v="plays"/>
    <x v="3236"/>
    <d v="2016-12-28T17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01"/>
    <n v="131.13999999999999"/>
    <x v="1"/>
    <s v="plays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12.00000000000001"/>
    <n v="39.81"/>
    <x v="1"/>
    <s v="plays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06"/>
    <n v="59.7"/>
    <x v="1"/>
    <s v="plays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01"/>
    <n v="88.74"/>
    <x v="1"/>
    <s v="plays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14.99999999999999"/>
    <n v="58.69"/>
    <x v="1"/>
    <s v="plays"/>
    <x v="3241"/>
    <d v="2014-10-14T01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27"/>
    <n v="69.569999999999993"/>
    <x v="1"/>
    <s v="plays"/>
    <x v="3242"/>
    <d v="2014-09-19T13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03"/>
    <n v="115.87"/>
    <x v="1"/>
    <s v="plays"/>
    <x v="3243"/>
    <d v="2015-10-08T19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03"/>
    <n v="23.87"/>
    <x v="1"/>
    <s v="plays"/>
    <x v="3244"/>
    <d v="2016-12-01T12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04"/>
    <n v="81.13"/>
    <x v="1"/>
    <s v="plays"/>
    <x v="3245"/>
    <d v="2015-06-11T21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11.00000000000001"/>
    <n v="57.63"/>
    <x v="1"/>
    <s v="plays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06"/>
    <n v="46.43"/>
    <x v="1"/>
    <s v="plays"/>
    <x v="3247"/>
    <d v="2015-07-12T05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01"/>
    <n v="60.48"/>
    <x v="1"/>
    <s v="plays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05"/>
    <n v="65.58"/>
    <x v="1"/>
    <s v="plays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02"/>
    <n v="119.19"/>
    <x v="1"/>
    <s v="plays"/>
    <x v="3250"/>
    <d v="2014-11-05T13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11.00000000000001"/>
    <n v="83.05"/>
    <x v="1"/>
    <s v="plays"/>
    <x v="3251"/>
    <d v="2015-06-21T12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28"/>
    <n v="57.52"/>
    <x v="1"/>
    <s v="plays"/>
    <x v="3252"/>
    <d v="2016-09-07T06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02"/>
    <n v="177.09"/>
    <x v="1"/>
    <s v="plays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01"/>
    <n v="70.77"/>
    <x v="1"/>
    <s v="plays"/>
    <x v="3254"/>
    <d v="2015-03-25T20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75"/>
    <n v="29.17"/>
    <x v="1"/>
    <s v="plays"/>
    <x v="3255"/>
    <d v="2014-10-07T13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28"/>
    <n v="72.760000000000005"/>
    <x v="1"/>
    <s v="plays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06"/>
    <n v="51.85"/>
    <x v="1"/>
    <s v="plays"/>
    <x v="3257"/>
    <d v="2017-02-22T08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05"/>
    <n v="98.2"/>
    <x v="1"/>
    <s v="plays"/>
    <x v="3258"/>
    <d v="2015-01-08T16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06"/>
    <n v="251.74"/>
    <x v="1"/>
    <s v="plays"/>
    <x v="3259"/>
    <d v="2016-09-30T22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09.00000000000001"/>
    <n v="74.819999999999993"/>
    <x v="1"/>
    <s v="plays"/>
    <x v="3260"/>
    <d v="2015-11-30T12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00"/>
    <n v="67.650000000000006"/>
    <x v="1"/>
    <s v="plays"/>
    <x v="3261"/>
    <d v="2015-07-16T12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03"/>
    <n v="93.81"/>
    <x v="1"/>
    <s v="plays"/>
    <x v="3262"/>
    <d v="2014-12-21T23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12.00000000000001"/>
    <n v="41.24"/>
    <x v="1"/>
    <s v="plays"/>
    <x v="3263"/>
    <d v="2015-10-30T16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03"/>
    <n v="52.55"/>
    <x v="1"/>
    <s v="plays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64"/>
    <n v="70.290000000000006"/>
    <x v="1"/>
    <s v="plays"/>
    <x v="3265"/>
    <d v="2015-12-03T12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31"/>
    <n v="48.33"/>
    <x v="1"/>
    <s v="plays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02"/>
    <n v="53.18"/>
    <x v="1"/>
    <s v="plays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28"/>
    <n v="60.95"/>
    <x v="1"/>
    <s v="plays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02"/>
    <n v="116"/>
    <x v="1"/>
    <s v="plays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02"/>
    <n v="61"/>
    <x v="1"/>
    <s v="plays"/>
    <x v="3270"/>
    <d v="2015-07-12T07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30"/>
    <n v="38.24"/>
    <x v="1"/>
    <s v="plays"/>
    <x v="3271"/>
    <d v="2014-11-02T06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54"/>
    <n v="106.5"/>
    <x v="1"/>
    <s v="plays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07"/>
    <n v="204.57"/>
    <x v="1"/>
    <s v="plays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01"/>
    <n v="54.91"/>
    <x v="1"/>
    <s v="plays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00"/>
    <n v="150.41999999999999"/>
    <x v="1"/>
    <s v="plays"/>
    <x v="3275"/>
    <d v="2015-02-08T23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17"/>
    <n v="52.58"/>
    <x v="1"/>
    <s v="plays"/>
    <x v="3276"/>
    <d v="2016-03-31T22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09.00000000000001"/>
    <n v="54.3"/>
    <x v="1"/>
    <s v="plays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03"/>
    <n v="76.03"/>
    <x v="1"/>
    <s v="plays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13.99999999999999"/>
    <n v="105.21"/>
    <x v="1"/>
    <s v="plays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03"/>
    <n v="68.67"/>
    <x v="1"/>
    <s v="plays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22"/>
    <n v="129.36000000000001"/>
    <x v="1"/>
    <s v="plays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03"/>
    <n v="134.26"/>
    <x v="1"/>
    <s v="plays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05"/>
    <n v="17.829999999999998"/>
    <x v="1"/>
    <s v="plays"/>
    <x v="3283"/>
    <d v="2016-02-10T16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02"/>
    <n v="203.2"/>
    <x v="1"/>
    <s v="plays"/>
    <x v="3284"/>
    <d v="2016-01-29T00:59:00"/>
  </r>
  <r>
    <x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12.00000000000001"/>
    <n v="69.19"/>
    <x v="1"/>
    <s v="plays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02"/>
    <n v="125.12"/>
    <x v="1"/>
    <s v="plays"/>
    <x v="3286"/>
    <d v="2016-08-15T15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00"/>
    <n v="73.53"/>
    <x v="1"/>
    <s v="plays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00"/>
    <n v="48.44"/>
    <x v="1"/>
    <s v="plays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33"/>
    <n v="26.61"/>
    <x v="1"/>
    <s v="plays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21"/>
    <n v="33.67"/>
    <x v="1"/>
    <s v="plays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13.99999999999999"/>
    <n v="40.71"/>
    <x v="1"/>
    <s v="plays"/>
    <x v="3291"/>
    <d v="2015-09-16T22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86"/>
    <n v="19.27"/>
    <x v="1"/>
    <s v="plays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70"/>
    <n v="84.29"/>
    <x v="1"/>
    <s v="plays"/>
    <x v="3293"/>
    <d v="2017-03-04T05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18"/>
    <n v="29.58"/>
    <x v="1"/>
    <s v="plays"/>
    <x v="3294"/>
    <d v="2015-06-16T07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03"/>
    <n v="26.67"/>
    <x v="1"/>
    <s v="plays"/>
    <x v="3295"/>
    <d v="2016-09-26T05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44"/>
    <n v="45.98"/>
    <x v="1"/>
    <s v="plays"/>
    <x v="3296"/>
    <d v="2015-11-22T17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00"/>
    <n v="125.09"/>
    <x v="1"/>
    <s v="plays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02"/>
    <n v="141.29"/>
    <x v="1"/>
    <s v="plays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15.99999999999999"/>
    <n v="55.33"/>
    <x v="1"/>
    <s v="plays"/>
    <x v="3299"/>
    <d v="2015-10-14T17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36"/>
    <n v="46.42"/>
    <x v="1"/>
    <s v="plays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33"/>
    <n v="57.2"/>
    <x v="1"/>
    <s v="plays"/>
    <x v="3301"/>
    <d v="2016-08-01T01:59:00"/>
  </r>
  <r>
    <x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03"/>
    <n v="173.7"/>
    <x v="1"/>
    <s v="plays"/>
    <x v="3302"/>
    <d v="2016-12-07T03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15.99999999999999"/>
    <n v="59.6"/>
    <x v="1"/>
    <s v="plays"/>
    <x v="3303"/>
    <d v="2015-03-28T09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05"/>
    <n v="89.59"/>
    <x v="1"/>
    <s v="plays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02"/>
    <n v="204.05"/>
    <x v="1"/>
    <s v="plays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75"/>
    <n v="48.7"/>
    <x v="1"/>
    <s v="plays"/>
    <x v="3306"/>
    <d v="2016-06-09T22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07"/>
    <n v="53.34"/>
    <x v="1"/>
    <s v="plays"/>
    <x v="3307"/>
    <d v="2016-05-14T20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22"/>
    <n v="75.09"/>
    <x v="1"/>
    <s v="plays"/>
    <x v="3308"/>
    <d v="2016-04-13T16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59"/>
    <n v="18"/>
    <x v="1"/>
    <s v="plays"/>
    <x v="3309"/>
    <d v="2016-10-16T10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00"/>
    <n v="209.84"/>
    <x v="1"/>
    <s v="plays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10.00000000000001"/>
    <n v="61.02"/>
    <x v="1"/>
    <s v="plays"/>
    <x v="3311"/>
    <d v="2015-10-17T02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00"/>
    <n v="61"/>
    <x v="1"/>
    <s v="plays"/>
    <x v="3312"/>
    <d v="2016-11-11T17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15.99999999999999"/>
    <n v="80.03"/>
    <x v="1"/>
    <s v="plays"/>
    <x v="3313"/>
    <d v="2016-01-26T20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11"/>
    <n v="29.07"/>
    <x v="1"/>
    <s v="plays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10.00000000000001"/>
    <n v="49.44"/>
    <x v="1"/>
    <s v="plays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00"/>
    <n v="93.98"/>
    <x v="1"/>
    <s v="plays"/>
    <x v="3316"/>
    <d v="2014-08-08T08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06"/>
    <n v="61.94"/>
    <x v="1"/>
    <s v="plays"/>
    <x v="3317"/>
    <d v="2016-06-07T19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26"/>
    <n v="78.5"/>
    <x v="1"/>
    <s v="plays"/>
    <x v="3318"/>
    <d v="2016-04-10T21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08"/>
    <n v="33.75"/>
    <x v="1"/>
    <s v="plays"/>
    <x v="3319"/>
    <d v="2015-01-31T09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01"/>
    <n v="66.45"/>
    <x v="1"/>
    <s v="plays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07"/>
    <n v="35.799999999999997"/>
    <x v="1"/>
    <s v="plays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02"/>
    <n v="145.65"/>
    <x v="1"/>
    <s v="plays"/>
    <x v="3322"/>
    <d v="2016-06-21T22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26"/>
    <n v="25.69"/>
    <x v="1"/>
    <s v="plays"/>
    <x v="3323"/>
    <d v="2016-09-25T03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02"/>
    <n v="152.5"/>
    <x v="1"/>
    <s v="plays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12.99999999999999"/>
    <n v="30"/>
    <x v="1"/>
    <s v="plays"/>
    <x v="3325"/>
    <d v="2015-04-05T12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01"/>
    <n v="142.28"/>
    <x v="1"/>
    <s v="plays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01"/>
    <n v="24.55"/>
    <x v="1"/>
    <s v="plays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46"/>
    <n v="292.77999999999997"/>
    <x v="1"/>
    <s v="plays"/>
    <x v="3328"/>
    <d v="2014-07-04T20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17"/>
    <n v="44.92"/>
    <x v="1"/>
    <s v="plays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06"/>
    <n v="23.1"/>
    <x v="1"/>
    <s v="plays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05"/>
    <n v="80.400000000000006"/>
    <x v="1"/>
    <s v="plays"/>
    <x v="3331"/>
    <d v="2015-10-06T11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00"/>
    <n v="72.290000000000006"/>
    <x v="1"/>
    <s v="plays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05"/>
    <n v="32.97"/>
    <x v="1"/>
    <s v="plays"/>
    <x v="3333"/>
    <d v="2015-06-15T11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39"/>
    <n v="116.65"/>
    <x v="1"/>
    <s v="plays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00"/>
    <n v="79.62"/>
    <x v="1"/>
    <s v="plays"/>
    <x v="3335"/>
    <d v="2014-08-03T18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00"/>
    <n v="27.78"/>
    <x v="1"/>
    <s v="plays"/>
    <x v="3336"/>
    <d v="2016-04-05T03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10.00000000000001"/>
    <n v="81.03"/>
    <x v="1"/>
    <s v="plays"/>
    <x v="3337"/>
    <d v="2014-10-10T16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02"/>
    <n v="136.85"/>
    <x v="1"/>
    <s v="plays"/>
    <x v="3338"/>
    <d v="2017-02-24T08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04"/>
    <n v="177.62"/>
    <x v="1"/>
    <s v="plays"/>
    <x v="3339"/>
    <d v="2016-07-28T10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38"/>
    <n v="109.08"/>
    <x v="1"/>
    <s v="plays"/>
    <x v="3340"/>
    <d v="2016-12-06T18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00"/>
    <n v="119.64"/>
    <x v="1"/>
    <s v="plays"/>
    <x v="3341"/>
    <d v="2016-06-12T12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02"/>
    <n v="78.209999999999994"/>
    <x v="1"/>
    <s v="plays"/>
    <x v="3342"/>
    <d v="2015-03-31T23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71"/>
    <n v="52.17"/>
    <x v="1"/>
    <s v="plays"/>
    <x v="3343"/>
    <d v="2016-04-13T08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01"/>
    <n v="114.13"/>
    <x v="1"/>
    <s v="plays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30"/>
    <n v="50"/>
    <x v="1"/>
    <s v="plays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10.00000000000001"/>
    <n v="91.67"/>
    <x v="1"/>
    <s v="plays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19"/>
    <n v="108.59"/>
    <x v="1"/>
    <s v="plays"/>
    <x v="3347"/>
    <d v="2016-05-08T16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00"/>
    <n v="69.819999999999993"/>
    <x v="1"/>
    <s v="plays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53"/>
    <n v="109.57"/>
    <x v="1"/>
    <s v="plays"/>
    <x v="3349"/>
    <d v="2016-06-13T12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04"/>
    <n v="71.67"/>
    <x v="1"/>
    <s v="plays"/>
    <x v="3350"/>
    <d v="2015-11-29T18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01"/>
    <n v="93.61"/>
    <x v="1"/>
    <s v="plays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08"/>
    <n v="76.8"/>
    <x v="1"/>
    <s v="plays"/>
    <x v="3352"/>
    <d v="2016-07-01T18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15"/>
    <n v="35.799999999999997"/>
    <x v="1"/>
    <s v="plays"/>
    <x v="3353"/>
    <d v="2016-05-02T18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02"/>
    <n v="55.6"/>
    <x v="1"/>
    <s v="plays"/>
    <x v="3354"/>
    <d v="2015-10-28T23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26"/>
    <n v="147.33000000000001"/>
    <x v="1"/>
    <s v="plays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01"/>
    <n v="56.33"/>
    <x v="1"/>
    <s v="plays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01"/>
    <n v="96.19"/>
    <x v="1"/>
    <s v="plays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03"/>
    <n v="63.57"/>
    <x v="1"/>
    <s v="plays"/>
    <x v="3358"/>
    <d v="2014-11-19T03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06"/>
    <n v="184.78"/>
    <x v="1"/>
    <s v="plays"/>
    <x v="3359"/>
    <d v="2017-02-24T20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01"/>
    <n v="126.72"/>
    <x v="1"/>
    <s v="plays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12.99999999999999"/>
    <n v="83.43"/>
    <x v="1"/>
    <s v="plays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18.00000000000003"/>
    <n v="54.5"/>
    <x v="1"/>
    <s v="plays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01"/>
    <n v="302.31"/>
    <x v="1"/>
    <s v="plays"/>
    <x v="3363"/>
    <d v="2014-08-19T11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06"/>
    <n v="44.14"/>
    <x v="1"/>
    <s v="plays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04"/>
    <n v="866.67"/>
    <x v="1"/>
    <s v="plays"/>
    <x v="3365"/>
    <d v="2015-12-12T21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21"/>
    <n v="61.39"/>
    <x v="1"/>
    <s v="plays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19"/>
    <n v="29.67"/>
    <x v="1"/>
    <s v="plays"/>
    <x v="3367"/>
    <d v="2015-08-01T17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05"/>
    <n v="45.48"/>
    <x v="1"/>
    <s v="plays"/>
    <x v="3368"/>
    <d v="2015-01-01T00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04"/>
    <n v="96.2"/>
    <x v="1"/>
    <s v="plays"/>
    <x v="3369"/>
    <d v="2017-01-14T19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18"/>
    <n v="67.92"/>
    <x v="1"/>
    <s v="plays"/>
    <x v="3370"/>
    <d v="2016-12-17T03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39"/>
    <n v="30.78"/>
    <x v="1"/>
    <s v="plays"/>
    <x v="3371"/>
    <d v="2015-12-02T15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04"/>
    <n v="38.33"/>
    <x v="1"/>
    <s v="plays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00"/>
    <n v="66.83"/>
    <x v="1"/>
    <s v="plays"/>
    <x v="3373"/>
    <d v="2015-07-18T11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07"/>
    <n v="71.73"/>
    <x v="1"/>
    <s v="plays"/>
    <x v="3374"/>
    <d v="2015-10-28T12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00"/>
    <n v="176.47"/>
    <x v="1"/>
    <s v="plays"/>
    <x v="3375"/>
    <d v="2014-05-18T09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00"/>
    <n v="421.11"/>
    <x v="1"/>
    <s v="plays"/>
    <x v="3376"/>
    <d v="2015-04-25T10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01"/>
    <n v="104.99"/>
    <x v="1"/>
    <s v="plays"/>
    <x v="3377"/>
    <d v="2015-03-20T11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08"/>
    <n v="28.19"/>
    <x v="1"/>
    <s v="plays"/>
    <x v="3378"/>
    <d v="2014-08-31T08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04"/>
    <n v="54.55"/>
    <x v="1"/>
    <s v="plays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04"/>
    <n v="111.89"/>
    <x v="1"/>
    <s v="plays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02"/>
    <n v="85.21"/>
    <x v="1"/>
    <s v="plays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01"/>
    <n v="76.650000000000006"/>
    <x v="1"/>
    <s v="plays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12.00000000000001"/>
    <n v="65.17"/>
    <x v="1"/>
    <s v="plays"/>
    <x v="3383"/>
    <d v="2016-06-23T13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00"/>
    <n v="93.76"/>
    <x v="1"/>
    <s v="plays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00"/>
    <n v="133.33000000000001"/>
    <x v="1"/>
    <s v="plays"/>
    <x v="3385"/>
    <d v="2014-12-10T15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05"/>
    <n v="51.22"/>
    <x v="1"/>
    <s v="plays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17"/>
    <n v="100.17"/>
    <x v="1"/>
    <s v="plays"/>
    <x v="3387"/>
    <d v="2014-12-14T13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04"/>
    <n v="34.6"/>
    <x v="1"/>
    <s v="plays"/>
    <x v="3388"/>
    <d v="2015-06-18T06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14.99999999999999"/>
    <n v="184.68"/>
    <x v="1"/>
    <s v="plays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02"/>
    <n v="69.819999999999993"/>
    <x v="1"/>
    <s v="plays"/>
    <x v="3390"/>
    <d v="2014-07-10T13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23"/>
    <n v="61.94"/>
    <x v="1"/>
    <s v="plays"/>
    <x v="3391"/>
    <d v="2014-08-08T17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00"/>
    <n v="41.67"/>
    <x v="1"/>
    <s v="plays"/>
    <x v="3392"/>
    <d v="2016-05-06T15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06"/>
    <n v="36.07"/>
    <x v="1"/>
    <s v="plays"/>
    <x v="3393"/>
    <d v="2014-11-05T19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42"/>
    <n v="29"/>
    <x v="1"/>
    <s v="plays"/>
    <x v="3394"/>
    <d v="2014-07-27T09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84"/>
    <n v="24.21"/>
    <x v="1"/>
    <s v="plays"/>
    <x v="3395"/>
    <d v="2015-05-30T13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04"/>
    <n v="55.89"/>
    <x v="1"/>
    <s v="plays"/>
    <x v="3396"/>
    <d v="2014-05-31T22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12.00000000000001"/>
    <n v="11.67"/>
    <x v="1"/>
    <s v="plays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11.00000000000001"/>
    <n v="68.349999999999994"/>
    <x v="1"/>
    <s v="plays"/>
    <x v="3398"/>
    <d v="2014-11-21T12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04"/>
    <n v="27.07"/>
    <x v="1"/>
    <s v="plays"/>
    <x v="3399"/>
    <d v="2015-02-21T17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00"/>
    <n v="118.13"/>
    <x v="1"/>
    <s v="plays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02"/>
    <n v="44.76"/>
    <x v="1"/>
    <s v="plays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10.00000000000001"/>
    <n v="99.79"/>
    <x v="1"/>
    <s v="plays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00"/>
    <n v="117.65"/>
    <x v="1"/>
    <s v="plays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22"/>
    <n v="203.33"/>
    <x v="1"/>
    <s v="plays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38"/>
    <n v="28.32"/>
    <x v="1"/>
    <s v="plays"/>
    <x v="3405"/>
    <d v="2016-03-01T18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00"/>
    <n v="110.23"/>
    <x v="1"/>
    <s v="plays"/>
    <x v="3406"/>
    <d v="2014-07-16T06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07"/>
    <n v="31.97"/>
    <x v="1"/>
    <s v="plays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11"/>
    <n v="58.61"/>
    <x v="1"/>
    <s v="plays"/>
    <x v="3408"/>
    <d v="2014-07-18T18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24"/>
    <n v="29.43"/>
    <x v="1"/>
    <s v="plays"/>
    <x v="3409"/>
    <d v="2016-07-31T15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09.00000000000001"/>
    <n v="81.38"/>
    <x v="1"/>
    <s v="plays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04"/>
    <n v="199.17"/>
    <x v="1"/>
    <s v="plays"/>
    <x v="3411"/>
    <d v="2015-10-07T19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00"/>
    <n v="115.38"/>
    <x v="1"/>
    <s v="plays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30"/>
    <n v="46.43"/>
    <x v="1"/>
    <s v="plays"/>
    <x v="3413"/>
    <d v="2015-02-27T23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04"/>
    <n v="70.569999999999993"/>
    <x v="1"/>
    <s v="plays"/>
    <x v="3414"/>
    <d v="2016-12-01T02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00"/>
    <n v="22.22"/>
    <x v="1"/>
    <s v="plays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20"/>
    <n v="159.47"/>
    <x v="1"/>
    <s v="plays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00"/>
    <n v="37.78"/>
    <x v="1"/>
    <s v="plays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01"/>
    <n v="72.05"/>
    <x v="1"/>
    <s v="plays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07"/>
    <n v="63.7"/>
    <x v="1"/>
    <s v="plays"/>
    <x v="3419"/>
    <d v="2016-04-06T16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38"/>
    <n v="28.41"/>
    <x v="1"/>
    <s v="plays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01"/>
    <n v="103.21"/>
    <x v="1"/>
    <s v="plays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09.00000000000001"/>
    <n v="71.150000000000006"/>
    <x v="1"/>
    <s v="plays"/>
    <x v="3422"/>
    <d v="2015-12-13T19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40"/>
    <n v="35"/>
    <x v="1"/>
    <s v="plays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04"/>
    <n v="81.78"/>
    <x v="1"/>
    <s v="plays"/>
    <x v="3424"/>
    <d v="2015-02-05T01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03"/>
    <n v="297.02999999999997"/>
    <x v="1"/>
    <s v="plays"/>
    <x v="3425"/>
    <d v="2014-10-04T09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08"/>
    <n v="46.61"/>
    <x v="1"/>
    <s v="plays"/>
    <x v="3426"/>
    <d v="2014-09-20T21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00"/>
    <n v="51.72"/>
    <x v="1"/>
    <s v="plays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03"/>
    <n v="40.29"/>
    <x v="1"/>
    <s v="plays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30"/>
    <n v="16.25"/>
    <x v="1"/>
    <s v="plays"/>
    <x v="3429"/>
    <d v="2016-11-01T19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09.00000000000001"/>
    <n v="30.15"/>
    <x v="1"/>
    <s v="plays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00"/>
    <n v="95.24"/>
    <x v="1"/>
    <s v="plays"/>
    <x v="3431"/>
    <d v="2014-08-18T12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10.00000000000001"/>
    <n v="52.21"/>
    <x v="1"/>
    <s v="plays"/>
    <x v="3432"/>
    <d v="2016-02-05T17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00"/>
    <n v="134.15"/>
    <x v="1"/>
    <s v="plays"/>
    <x v="3433"/>
    <d v="2014-06-16T22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06"/>
    <n v="62.83"/>
    <x v="1"/>
    <s v="plays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12.00000000000001"/>
    <n v="58.95"/>
    <x v="1"/>
    <s v="plays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06"/>
    <n v="143.11000000000001"/>
    <x v="1"/>
    <s v="plays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01"/>
    <n v="84.17"/>
    <x v="1"/>
    <s v="plays"/>
    <x v="3437"/>
    <d v="2015-08-19T12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04"/>
    <n v="186.07"/>
    <x v="1"/>
    <s v="plays"/>
    <x v="3438"/>
    <d v="2015-05-02T16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35"/>
    <n v="89.79"/>
    <x v="1"/>
    <s v="plays"/>
    <x v="3439"/>
    <d v="2016-01-18T23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05"/>
    <n v="64.16"/>
    <x v="1"/>
    <s v="plays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03"/>
    <n v="59.65"/>
    <x v="1"/>
    <s v="plays"/>
    <x v="3441"/>
    <d v="2015-11-13T15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00"/>
    <n v="31.25"/>
    <x v="1"/>
    <s v="plays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86"/>
    <n v="41.22"/>
    <x v="1"/>
    <s v="plays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89"/>
    <n v="43.35"/>
    <x v="1"/>
    <s v="plays"/>
    <x v="3444"/>
    <d v="2016-06-08T08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00"/>
    <n v="64.52"/>
    <x v="1"/>
    <s v="plays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08"/>
    <n v="43.28"/>
    <x v="1"/>
    <s v="plays"/>
    <x v="3446"/>
    <d v="2015-02-05T07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08"/>
    <n v="77"/>
    <x v="1"/>
    <s v="plays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10.00000000000001"/>
    <n v="51.22"/>
    <x v="1"/>
    <s v="plays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71"/>
    <n v="68.25"/>
    <x v="1"/>
    <s v="plays"/>
    <x v="3449"/>
    <d v="2016-07-08T23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52"/>
    <n v="19.489999999999998"/>
    <x v="1"/>
    <s v="plays"/>
    <x v="3450"/>
    <d v="2015-04-02T10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01"/>
    <n v="41.13"/>
    <x v="1"/>
    <s v="plays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53"/>
    <n v="41.41"/>
    <x v="1"/>
    <s v="plays"/>
    <x v="3452"/>
    <d v="2014-07-22T22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28"/>
    <n v="27.5"/>
    <x v="1"/>
    <s v="plays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01"/>
    <n v="33.57"/>
    <x v="1"/>
    <s v="plays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01"/>
    <n v="145.87"/>
    <x v="1"/>
    <s v="plays"/>
    <x v="3455"/>
    <d v="2016-10-13T13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91"/>
    <n v="358.69"/>
    <x v="1"/>
    <s v="plays"/>
    <x v="3456"/>
    <d v="2014-08-01T01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40"/>
    <n v="50.98"/>
    <x v="1"/>
    <s v="plays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24"/>
    <n v="45.04"/>
    <x v="1"/>
    <s v="plays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26"/>
    <n v="17.53"/>
    <x v="1"/>
    <s v="plays"/>
    <x v="3459"/>
    <d v="2016-05-20T06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90"/>
    <n v="50"/>
    <x v="1"/>
    <s v="plays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39"/>
    <n v="57.92"/>
    <x v="1"/>
    <s v="plays"/>
    <x v="3461"/>
    <d v="2016-10-28T22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02"/>
    <n v="29.71"/>
    <x v="1"/>
    <s v="plays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03"/>
    <n v="90.68"/>
    <x v="1"/>
    <s v="plays"/>
    <x v="3463"/>
    <d v="2016-10-10T22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02"/>
    <n v="55.01"/>
    <x v="1"/>
    <s v="plays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03"/>
    <n v="57.22"/>
    <x v="1"/>
    <s v="plays"/>
    <x v="3465"/>
    <d v="2015-08-09T11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27"/>
    <n v="72.95"/>
    <x v="1"/>
    <s v="plays"/>
    <x v="3466"/>
    <d v="2016-04-19T18:27:30"/>
  </r>
  <r>
    <x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01"/>
    <n v="64.47"/>
    <x v="1"/>
    <s v="plays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22"/>
    <n v="716.35"/>
    <x v="1"/>
    <s v="plays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12.99999999999999"/>
    <n v="50.4"/>
    <x v="1"/>
    <s v="plays"/>
    <x v="3469"/>
    <d v="2016-04-28T10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50"/>
    <n v="41.67"/>
    <x v="1"/>
    <s v="plays"/>
    <x v="3470"/>
    <d v="2016-07-15T16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15"/>
    <n v="35.770000000000003"/>
    <x v="1"/>
    <s v="plays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02"/>
    <n v="88.74"/>
    <x v="1"/>
    <s v="plays"/>
    <x v="3472"/>
    <d v="2014-11-06T00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00"/>
    <n v="148.47999999999999"/>
    <x v="1"/>
    <s v="plays"/>
    <x v="3473"/>
    <d v="2015-03-20T15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01"/>
    <n v="51.79"/>
    <x v="1"/>
    <s v="plays"/>
    <x v="3474"/>
    <d v="2016-07-20T07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12.99999999999999"/>
    <n v="20"/>
    <x v="1"/>
    <s v="plays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04"/>
    <n v="52"/>
    <x v="1"/>
    <s v="plays"/>
    <x v="3476"/>
    <d v="2014-10-26T22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14.99999999999999"/>
    <n v="53.23"/>
    <x v="1"/>
    <s v="plays"/>
    <x v="3477"/>
    <d v="2015-05-16T22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12.99999999999999"/>
    <n v="39.6"/>
    <x v="1"/>
    <s v="plays"/>
    <x v="3478"/>
    <d v="2015-03-16T16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28"/>
    <n v="34.25"/>
    <x v="1"/>
    <s v="plays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43"/>
    <n v="164.62"/>
    <x v="1"/>
    <s v="plays"/>
    <x v="3480"/>
    <d v="2015-07-10T16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19"/>
    <n v="125.05"/>
    <x v="1"/>
    <s v="plays"/>
    <x v="3481"/>
    <d v="2015-01-02T00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38"/>
    <n v="51.88"/>
    <x v="1"/>
    <s v="plays"/>
    <x v="3482"/>
    <d v="2014-07-06T13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60"/>
    <n v="40.29"/>
    <x v="1"/>
    <s v="plays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13.99999999999999"/>
    <n v="64.91"/>
    <x v="1"/>
    <s v="plays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01"/>
    <n v="55.33"/>
    <x v="1"/>
    <s v="plays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55"/>
    <n v="83.14"/>
    <x v="1"/>
    <s v="plays"/>
    <x v="3486"/>
    <d v="2015-06-03T01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28"/>
    <n v="38.71"/>
    <x v="1"/>
    <s v="plays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21"/>
    <n v="125.38"/>
    <x v="1"/>
    <s v="plays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12.99999999999999"/>
    <n v="78.260000000000005"/>
    <x v="1"/>
    <s v="plays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28"/>
    <n v="47.22"/>
    <x v="1"/>
    <s v="plays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58"/>
    <n v="79.099999999999994"/>
    <x v="1"/>
    <s v="plays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05"/>
    <n v="114.29"/>
    <x v="1"/>
    <s v="plays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00"/>
    <n v="51.72"/>
    <x v="1"/>
    <s v="plays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00"/>
    <n v="30.77"/>
    <x v="1"/>
    <s v="plays"/>
    <x v="3494"/>
    <d v="2016-11-26T01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07"/>
    <n v="74.209999999999994"/>
    <x v="1"/>
    <s v="plays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24"/>
    <n v="47.85"/>
    <x v="1"/>
    <s v="plays"/>
    <x v="3496"/>
    <d v="2016-09-11T15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09.00000000000001"/>
    <n v="34.409999999999997"/>
    <x v="1"/>
    <s v="plays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02"/>
    <n v="40.24"/>
    <x v="1"/>
    <s v="plays"/>
    <x v="3498"/>
    <d v="2016-05-28T16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06"/>
    <n v="60.29"/>
    <x v="1"/>
    <s v="plays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06"/>
    <n v="25.31"/>
    <x v="1"/>
    <s v="plays"/>
    <x v="3500"/>
    <d v="2016-03-06T23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01"/>
    <n v="35.950000000000003"/>
    <x v="1"/>
    <s v="plays"/>
    <x v="3501"/>
    <d v="2015-09-11T13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05"/>
    <n v="136"/>
    <x v="1"/>
    <s v="plays"/>
    <x v="3502"/>
    <d v="2016-03-15T22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08"/>
    <n v="70.760000000000005"/>
    <x v="1"/>
    <s v="plays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00"/>
    <n v="125"/>
    <x v="1"/>
    <s v="plays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04"/>
    <n v="66.510000000000005"/>
    <x v="1"/>
    <s v="plays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02"/>
    <n v="105"/>
    <x v="1"/>
    <s v="plays"/>
    <x v="3506"/>
    <d v="2014-08-23T12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04"/>
    <n v="145"/>
    <x v="1"/>
    <s v="plays"/>
    <x v="3507"/>
    <d v="2016-05-31T17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80"/>
    <n v="12"/>
    <x v="1"/>
    <s v="plays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06"/>
    <n v="96.67"/>
    <x v="1"/>
    <s v="plays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01"/>
    <n v="60.33"/>
    <x v="1"/>
    <s v="plays"/>
    <x v="3510"/>
    <d v="2014-07-02T09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01"/>
    <n v="79.89"/>
    <x v="1"/>
    <s v="plays"/>
    <x v="3511"/>
    <d v="2014-11-07T13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00"/>
    <n v="58.82"/>
    <x v="1"/>
    <s v="plays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18"/>
    <n v="75.34"/>
    <x v="1"/>
    <s v="plays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10.00000000000001"/>
    <n v="55"/>
    <x v="1"/>
    <s v="plays"/>
    <x v="3514"/>
    <d v="2015-02-01T23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03"/>
    <n v="66.959999999999994"/>
    <x v="1"/>
    <s v="plays"/>
    <x v="3515"/>
    <d v="2015-05-31T13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00"/>
    <n v="227.27"/>
    <x v="1"/>
    <s v="plays"/>
    <x v="3516"/>
    <d v="2014-09-07T22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00"/>
    <n v="307.69"/>
    <x v="1"/>
    <s v="plays"/>
    <x v="3517"/>
    <d v="2014-07-04T06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10.00000000000001"/>
    <n v="50.02"/>
    <x v="1"/>
    <s v="plays"/>
    <x v="3518"/>
    <d v="2014-10-02T09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01"/>
    <n v="72.39"/>
    <x v="1"/>
    <s v="plays"/>
    <x v="3519"/>
    <d v="2015-03-04T09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01"/>
    <n v="95.95"/>
    <x v="1"/>
    <s v="plays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69"/>
    <n v="45.62"/>
    <x v="1"/>
    <s v="plays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00"/>
    <n v="41.03"/>
    <x v="1"/>
    <s v="plays"/>
    <x v="3522"/>
    <d v="2015-09-15T05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13.99999999999999"/>
    <n v="56.83"/>
    <x v="1"/>
    <s v="plays"/>
    <x v="3523"/>
    <d v="2016-09-25T18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02"/>
    <n v="137.24"/>
    <x v="1"/>
    <s v="plays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06"/>
    <n v="75.709999999999994"/>
    <x v="1"/>
    <s v="plays"/>
    <x v="3525"/>
    <d v="2015-08-09T11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02"/>
    <n v="99"/>
    <x v="1"/>
    <s v="plays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17"/>
    <n v="81.569999999999993"/>
    <x v="1"/>
    <s v="plays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01"/>
    <n v="45.11"/>
    <x v="1"/>
    <s v="plays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32"/>
    <n v="36.67"/>
    <x v="1"/>
    <s v="plays"/>
    <x v="3529"/>
    <d v="2015-07-12T20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00"/>
    <n v="125"/>
    <x v="1"/>
    <s v="plays"/>
    <x v="3530"/>
    <d v="2016-04-10T15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28"/>
    <n v="49.23"/>
    <x v="1"/>
    <s v="plays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19"/>
    <n v="42.3"/>
    <x v="1"/>
    <s v="plays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26"/>
    <n v="78.88"/>
    <x v="1"/>
    <s v="plays"/>
    <x v="3533"/>
    <d v="2015-11-11T14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56"/>
    <n v="38.28"/>
    <x v="1"/>
    <s v="plays"/>
    <x v="3534"/>
    <d v="2015-10-01T10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03"/>
    <n v="44.85"/>
    <x v="1"/>
    <s v="plays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53"/>
    <n v="13.53"/>
    <x v="1"/>
    <s v="plays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80"/>
    <n v="43.5"/>
    <x v="1"/>
    <s v="plays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28"/>
    <n v="30.95"/>
    <x v="1"/>
    <s v="plays"/>
    <x v="3538"/>
    <d v="2016-08-17T05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20"/>
    <n v="55.23"/>
    <x v="1"/>
    <s v="plays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23"/>
    <n v="46.13"/>
    <x v="1"/>
    <s v="plays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05"/>
    <n v="39.380000000000003"/>
    <x v="1"/>
    <s v="plays"/>
    <x v="3541"/>
    <d v="2015-08-31T12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02"/>
    <n v="66.150000000000006"/>
    <x v="1"/>
    <s v="plays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05"/>
    <n v="54.14"/>
    <x v="1"/>
    <s v="plays"/>
    <x v="3543"/>
    <d v="2015-06-25T13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00"/>
    <n v="104.17"/>
    <x v="1"/>
    <s v="plays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00"/>
    <n v="31.38"/>
    <x v="1"/>
    <s v="plays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02"/>
    <n v="59.21"/>
    <x v="1"/>
    <s v="plays"/>
    <x v="3546"/>
    <d v="2015-03-31T22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13.99999999999999"/>
    <n v="119.18"/>
    <x v="1"/>
    <s v="plays"/>
    <x v="3547"/>
    <d v="2016-05-13T22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02"/>
    <n v="164.62"/>
    <x v="1"/>
    <s v="plays"/>
    <x v="3548"/>
    <d v="2016-03-04T20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02"/>
    <n v="24.29"/>
    <x v="1"/>
    <s v="plays"/>
    <x v="3549"/>
    <d v="2015-09-04T04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05"/>
    <n v="40.94"/>
    <x v="1"/>
    <s v="plays"/>
    <x v="3550"/>
    <d v="2016-05-02T16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02"/>
    <n v="61.1"/>
    <x v="1"/>
    <s v="plays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00"/>
    <n v="38.65"/>
    <x v="1"/>
    <s v="plays"/>
    <x v="3552"/>
    <d v="2014-06-28T09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06"/>
    <n v="56.2"/>
    <x v="1"/>
    <s v="plays"/>
    <x v="3553"/>
    <d v="2015-08-11T19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12.99999999999999"/>
    <n v="107"/>
    <x v="1"/>
    <s v="plays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n v="100"/>
    <n v="171.43"/>
    <x v="1"/>
    <s v="plays"/>
    <x v="3555"/>
    <d v="2016-11-17T06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00"/>
    <n v="110.5"/>
    <x v="1"/>
    <s v="plays"/>
    <x v="3556"/>
    <d v="2014-08-17T10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00"/>
    <n v="179.28"/>
    <x v="1"/>
    <s v="plays"/>
    <x v="3557"/>
    <d v="2014-05-05T01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44"/>
    <n v="22.91"/>
    <x v="1"/>
    <s v="plays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04"/>
    <n v="43.13"/>
    <x v="1"/>
    <s v="plays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08"/>
    <n v="46.89"/>
    <x v="1"/>
    <s v="plays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02"/>
    <n v="47.41"/>
    <x v="1"/>
    <s v="plays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49"/>
    <n v="15.13"/>
    <x v="1"/>
    <s v="plays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05"/>
    <n v="21.1"/>
    <x v="1"/>
    <s v="plays"/>
    <x v="3563"/>
    <d v="2016-08-01T14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01"/>
    <n v="59.12"/>
    <x v="1"/>
    <s v="plays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31"/>
    <n v="97.92"/>
    <x v="1"/>
    <s v="plays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05"/>
    <n v="55.13"/>
    <x v="1"/>
    <s v="plays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09.00000000000001"/>
    <n v="26.54"/>
    <x v="1"/>
    <s v="plays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11.00000000000001"/>
    <n v="58.42"/>
    <x v="1"/>
    <s v="plays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00"/>
    <n v="122.54"/>
    <x v="1"/>
    <s v="plays"/>
    <x v="3569"/>
    <d v="2015-01-08T11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13.99999999999999"/>
    <n v="87.96"/>
    <x v="1"/>
    <s v="plays"/>
    <x v="3570"/>
    <d v="2014-12-31T02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22"/>
    <n v="73.239999999999995"/>
    <x v="1"/>
    <s v="plays"/>
    <x v="3571"/>
    <d v="2014-10-30T15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00"/>
    <n v="55.56"/>
    <x v="1"/>
    <s v="plays"/>
    <x v="3572"/>
    <d v="2015-06-21T08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03"/>
    <n v="39.54"/>
    <x v="1"/>
    <s v="plays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06"/>
    <n v="136.78"/>
    <x v="1"/>
    <s v="plays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01"/>
    <n v="99.34"/>
    <x v="1"/>
    <s v="plays"/>
    <x v="3575"/>
    <d v="2016-08-10T22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00"/>
    <n v="20"/>
    <x v="1"/>
    <s v="plays"/>
    <x v="3576"/>
    <d v="2016-12-05T09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30"/>
    <n v="28.89"/>
    <x v="1"/>
    <s v="plays"/>
    <x v="3577"/>
    <d v="2015-04-26T01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00"/>
    <n v="40.549999999999997"/>
    <x v="1"/>
    <s v="plays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00"/>
    <n v="35.71"/>
    <x v="1"/>
    <s v="plays"/>
    <x v="3579"/>
    <d v="2016-03-31T12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13.99999999999999"/>
    <n v="37.96"/>
    <x v="1"/>
    <s v="plays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00"/>
    <n v="33.33"/>
    <x v="1"/>
    <s v="plays"/>
    <x v="3581"/>
    <d v="2014-07-30T06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87"/>
    <n v="58.57"/>
    <x v="1"/>
    <s v="plays"/>
    <x v="3582"/>
    <d v="2016-04-04T21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09.00000000000001"/>
    <n v="135.63"/>
    <x v="1"/>
    <s v="plays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15.99999999999999"/>
    <n v="30.94"/>
    <x v="1"/>
    <s v="plays"/>
    <x v="3584"/>
    <d v="2015-07-13T02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19"/>
    <n v="176.09"/>
    <x v="1"/>
    <s v="plays"/>
    <x v="3585"/>
    <d v="2014-12-21T12:11:30"/>
  </r>
  <r>
    <x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09.00000000000001"/>
    <n v="151.97999999999999"/>
    <x v="1"/>
    <s v="plays"/>
    <x v="3586"/>
    <d v="2016-09-23T11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27"/>
    <n v="22.61"/>
    <x v="1"/>
    <s v="plays"/>
    <x v="3587"/>
    <d v="2016-06-27T14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01"/>
    <n v="18.27"/>
    <x v="1"/>
    <s v="plays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28"/>
    <n v="82.26"/>
    <x v="1"/>
    <s v="plays"/>
    <x v="3589"/>
    <d v="2015-05-26T10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00"/>
    <n v="68.53"/>
    <x v="1"/>
    <s v="plays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75"/>
    <n v="68.06"/>
    <x v="1"/>
    <s v="plays"/>
    <x v="3591"/>
    <d v="2015-01-23T23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27"/>
    <n v="72.709999999999994"/>
    <x v="1"/>
    <s v="plays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11.00000000000001"/>
    <n v="77.19"/>
    <x v="1"/>
    <s v="plays"/>
    <x v="3593"/>
    <d v="2015-01-05T15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26"/>
    <n v="55.97"/>
    <x v="1"/>
    <s v="plays"/>
    <x v="3594"/>
    <d v="2016-09-03T20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19"/>
    <n v="49.69"/>
    <x v="1"/>
    <s v="plays"/>
    <x v="3595"/>
    <d v="2015-03-13T01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08"/>
    <n v="79"/>
    <x v="1"/>
    <s v="plays"/>
    <x v="3596"/>
    <d v="2014-08-26T12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03"/>
    <n v="77.73"/>
    <x v="1"/>
    <s v="plays"/>
    <x v="3597"/>
    <d v="2016-03-03T00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10.00000000000001"/>
    <n v="40.78"/>
    <x v="1"/>
    <s v="plays"/>
    <x v="3598"/>
    <d v="2014-09-02T23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02"/>
    <n v="59.41"/>
    <x v="1"/>
    <s v="plays"/>
    <x v="3599"/>
    <d v="2015-08-29T19:00:00"/>
  </r>
  <r>
    <x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30"/>
    <n v="3.25"/>
    <x v="1"/>
    <s v="plays"/>
    <x v="3600"/>
    <d v="2016-10-13T15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04"/>
    <n v="39.380000000000003"/>
    <x v="1"/>
    <s v="plays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00"/>
    <n v="81.67"/>
    <x v="1"/>
    <s v="plays"/>
    <x v="3602"/>
    <d v="2016-05-17T16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71"/>
    <n v="44.91"/>
    <x v="1"/>
    <s v="plays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12.99999999999999"/>
    <n v="49.06"/>
    <x v="1"/>
    <s v="plays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84"/>
    <n v="30.67"/>
    <x v="1"/>
    <s v="plays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30"/>
    <n v="61.06"/>
    <x v="1"/>
    <s v="plays"/>
    <x v="3606"/>
    <d v="2016-08-14T09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05"/>
    <n v="29"/>
    <x v="1"/>
    <s v="plays"/>
    <x v="3607"/>
    <d v="2015-12-14T19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00"/>
    <n v="29.63"/>
    <x v="1"/>
    <s v="plays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53"/>
    <n v="143.1"/>
    <x v="1"/>
    <s v="plays"/>
    <x v="3609"/>
    <d v="2016-03-30T17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62"/>
    <n v="52.35"/>
    <x v="1"/>
    <s v="plays"/>
    <x v="3610"/>
    <d v="2015-08-17T05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36"/>
    <n v="66.67"/>
    <x v="1"/>
    <s v="plays"/>
    <x v="3611"/>
    <d v="2015-04-08T03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44"/>
    <n v="126.67"/>
    <x v="1"/>
    <s v="plays"/>
    <x v="3612"/>
    <d v="2014-06-09T12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00"/>
    <n v="62.5"/>
    <x v="1"/>
    <s v="plays"/>
    <x v="3613"/>
    <d v="2014-06-28T09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01"/>
    <n v="35.49"/>
    <x v="1"/>
    <s v="plays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07"/>
    <n v="37.08"/>
    <x v="1"/>
    <s v="plays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25"/>
    <n v="69.33"/>
    <x v="1"/>
    <s v="plays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19"/>
    <n v="17.25"/>
    <x v="1"/>
    <s v="plays"/>
    <x v="3617"/>
    <d v="2017-02-27T19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01"/>
    <n v="36.07"/>
    <x v="1"/>
    <s v="plays"/>
    <x v="3618"/>
    <d v="2015-06-03T10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12.99999999999999"/>
    <n v="66.47"/>
    <x v="1"/>
    <s v="plays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05"/>
    <n v="56.07"/>
    <x v="1"/>
    <s v="plays"/>
    <x v="3620"/>
    <d v="2015-03-04T23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10.00000000000001"/>
    <n v="47.03"/>
    <x v="1"/>
    <s v="plays"/>
    <x v="3621"/>
    <d v="2016-09-30T16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00"/>
    <n v="47.67"/>
    <x v="1"/>
    <s v="plays"/>
    <x v="3622"/>
    <d v="2014-09-27T22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20"/>
    <n v="88.24"/>
    <x v="1"/>
    <s v="plays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05"/>
    <n v="80.72"/>
    <x v="1"/>
    <s v="plays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03"/>
    <n v="39.49"/>
    <x v="1"/>
    <s v="plays"/>
    <x v="3625"/>
    <d v="2015-07-02T10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02"/>
    <n v="84.85"/>
    <x v="1"/>
    <s v="plays"/>
    <x v="3626"/>
    <d v="2014-08-16T11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00"/>
    <n v="68.97"/>
    <x v="1"/>
    <s v="plays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n v="0"/>
    <x v="1"/>
    <s v="musical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0"/>
    <n v="1"/>
    <x v="1"/>
    <s v="musical"/>
    <x v="3629"/>
    <d v="2016-05-05T12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0"/>
    <n v="1"/>
    <x v="1"/>
    <s v="musical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51"/>
    <n v="147.88"/>
    <x v="1"/>
    <s v="musical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20"/>
    <n v="100"/>
    <x v="1"/>
    <s v="musical"/>
    <x v="3632"/>
    <d v="2014-11-23T17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35"/>
    <n v="56.84"/>
    <x v="1"/>
    <s v="musical"/>
    <x v="3633"/>
    <d v="2016-11-18T20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"/>
    <n v="176.94"/>
    <x v="1"/>
    <s v="musical"/>
    <x v="3634"/>
    <d v="2017-01-13T22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36"/>
    <n v="127.6"/>
    <x v="1"/>
    <s v="musical"/>
    <x v="3635"/>
    <d v="2016-04-20T16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n v="0"/>
    <x v="1"/>
    <s v="musical"/>
    <x v="3636"/>
    <d v="2015-09-14T11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31"/>
    <n v="66.14"/>
    <x v="1"/>
    <s v="musical"/>
    <x v="3637"/>
    <d v="2015-01-01T11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7.0000000000000009"/>
    <n v="108"/>
    <x v="1"/>
    <s v="musical"/>
    <x v="3638"/>
    <d v="2015-04-19T10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0"/>
    <n v="1"/>
    <x v="1"/>
    <s v="musical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6"/>
    <n v="18.329999999999998"/>
    <x v="1"/>
    <s v="musical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n v="0"/>
    <x v="1"/>
    <s v="musical"/>
    <x v="3641"/>
    <d v="2014-10-05T00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"/>
    <n v="7.5"/>
    <x v="1"/>
    <s v="musical"/>
    <x v="3642"/>
    <d v="2015-11-30T12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n v="0"/>
    <x v="1"/>
    <s v="musical"/>
    <x v="3643"/>
    <d v="2015-11-16T23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16"/>
    <n v="68.42"/>
    <x v="1"/>
    <s v="musical"/>
    <x v="3644"/>
    <d v="2016-03-07T23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0"/>
    <n v="1"/>
    <x v="1"/>
    <s v="musical"/>
    <x v="3645"/>
    <d v="2016-11-21T19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5"/>
    <n v="60.13"/>
    <x v="1"/>
    <s v="musical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6"/>
    <n v="15"/>
    <x v="1"/>
    <s v="musical"/>
    <x v="3647"/>
    <d v="2016-09-30T12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00"/>
    <n v="550.04"/>
    <x v="1"/>
    <s v="plays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04"/>
    <n v="97.5"/>
    <x v="1"/>
    <s v="plays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00"/>
    <n v="29.41"/>
    <x v="1"/>
    <s v="plays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04"/>
    <n v="57.78"/>
    <x v="1"/>
    <s v="plays"/>
    <x v="3651"/>
    <d v="2014-08-10T10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50.99999999999997"/>
    <n v="44.24"/>
    <x v="1"/>
    <s v="plays"/>
    <x v="3652"/>
    <d v="2016-08-24T22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01"/>
    <n v="60.91"/>
    <x v="1"/>
    <s v="plays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74"/>
    <n v="68.84"/>
    <x v="1"/>
    <s v="plays"/>
    <x v="3654"/>
    <d v="2016-04-03T12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15.99999999999999"/>
    <n v="73.58"/>
    <x v="1"/>
    <s v="plays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06"/>
    <n v="115.02"/>
    <x v="1"/>
    <s v="plays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11.00000000000001"/>
    <n v="110.75"/>
    <x v="1"/>
    <s v="plays"/>
    <x v="3657"/>
    <d v="2016-06-01T16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01"/>
    <n v="75.5"/>
    <x v="1"/>
    <s v="plays"/>
    <x v="3658"/>
    <d v="2014-07-01T22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02"/>
    <n v="235.46"/>
    <x v="1"/>
    <s v="plays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00"/>
    <n v="11.36"/>
    <x v="1"/>
    <s v="plays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11.00000000000001"/>
    <n v="92.5"/>
    <x v="1"/>
    <s v="plays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01"/>
    <n v="202.85"/>
    <x v="1"/>
    <s v="plays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04"/>
    <n v="26"/>
    <x v="1"/>
    <s v="plays"/>
    <x v="3663"/>
    <d v="2016-12-21T06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09.00000000000001"/>
    <n v="46.05"/>
    <x v="1"/>
    <s v="plays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14.99999999999999"/>
    <n v="51"/>
    <x v="1"/>
    <s v="plays"/>
    <x v="3665"/>
    <d v="2015-10-28T14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00"/>
    <n v="31.58"/>
    <x v="1"/>
    <s v="plays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03"/>
    <n v="53.36"/>
    <x v="1"/>
    <s v="plays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04"/>
    <n v="36.96"/>
    <x v="1"/>
    <s v="plays"/>
    <x v="3668"/>
    <d v="2015-07-23T13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38"/>
    <n v="81.290000000000006"/>
    <x v="1"/>
    <s v="plays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10.00000000000001"/>
    <n v="20.079999999999998"/>
    <x v="1"/>
    <s v="plays"/>
    <x v="3670"/>
    <d v="2015-05-31T18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01"/>
    <n v="88.25"/>
    <x v="1"/>
    <s v="plays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02"/>
    <n v="53.44"/>
    <x v="1"/>
    <s v="plays"/>
    <x v="3672"/>
    <d v="2014-09-26T17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13.99999999999999"/>
    <n v="39.869999999999997"/>
    <x v="1"/>
    <s v="plays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00"/>
    <n v="145.16"/>
    <x v="1"/>
    <s v="plays"/>
    <x v="3674"/>
    <d v="2016-09-03T15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40"/>
    <n v="23.33"/>
    <x v="1"/>
    <s v="plays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29"/>
    <n v="64.38"/>
    <x v="1"/>
    <s v="plays"/>
    <x v="3676"/>
    <d v="2014-09-12T14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03"/>
    <n v="62.05"/>
    <x v="1"/>
    <s v="plays"/>
    <x v="3677"/>
    <d v="2014-07-02T22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03"/>
    <n v="66.13"/>
    <x v="1"/>
    <s v="plays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10.00000000000001"/>
    <n v="73.400000000000006"/>
    <x v="1"/>
    <s v="plays"/>
    <x v="3679"/>
    <d v="2014-06-30T23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12.99999999999999"/>
    <n v="99.5"/>
    <x v="1"/>
    <s v="plays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12.00000000000001"/>
    <n v="62.17"/>
    <x v="1"/>
    <s v="plays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39"/>
    <n v="62.33"/>
    <x v="1"/>
    <s v="plays"/>
    <x v="3682"/>
    <d v="2014-06-16T01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11.00000000000001"/>
    <n v="58.79"/>
    <x v="1"/>
    <s v="plays"/>
    <x v="3683"/>
    <d v="2016-10-19T21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39"/>
    <n v="45.35"/>
    <x v="1"/>
    <s v="plays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06"/>
    <n v="41.94"/>
    <x v="1"/>
    <s v="plays"/>
    <x v="3685"/>
    <d v="2014-05-19T16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01"/>
    <n v="59.17"/>
    <x v="1"/>
    <s v="plays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00"/>
    <n v="200.49"/>
    <x v="1"/>
    <s v="plays"/>
    <x v="3687"/>
    <d v="2014-06-27T00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09.00000000000001"/>
    <n v="83.97"/>
    <x v="1"/>
    <s v="plays"/>
    <x v="3688"/>
    <d v="2014-08-08T13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18"/>
    <n v="57.26"/>
    <x v="1"/>
    <s v="plays"/>
    <x v="3689"/>
    <d v="2015-06-21T17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20"/>
    <n v="58.06"/>
    <x v="1"/>
    <s v="plays"/>
    <x v="3690"/>
    <d v="2014-11-27T10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28"/>
    <n v="186.8"/>
    <x v="1"/>
    <s v="plays"/>
    <x v="3691"/>
    <d v="2015-03-01T23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26"/>
    <n v="74.12"/>
    <x v="1"/>
    <s v="plays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29"/>
    <n v="30.71"/>
    <x v="1"/>
    <s v="plays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07"/>
    <n v="62.67"/>
    <x v="1"/>
    <s v="plays"/>
    <x v="3694"/>
    <d v="2016-06-05T21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00"/>
    <n v="121.36"/>
    <x v="1"/>
    <s v="plays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55"/>
    <n v="39.74"/>
    <x v="1"/>
    <s v="plays"/>
    <x v="3696"/>
    <d v="2015-02-13T09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08"/>
    <n v="72"/>
    <x v="1"/>
    <s v="plays"/>
    <x v="3697"/>
    <d v="2016-05-10T06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11.00000000000001"/>
    <n v="40.630000000000003"/>
    <x v="1"/>
    <s v="plays"/>
    <x v="3698"/>
    <d v="2016-03-02T14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01"/>
    <n v="63"/>
    <x v="1"/>
    <s v="plays"/>
    <x v="3699"/>
    <d v="2014-10-15T09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21"/>
    <n v="33.67"/>
    <x v="1"/>
    <s v="plays"/>
    <x v="3700"/>
    <d v="2014-09-30T11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00"/>
    <n v="38.590000000000003"/>
    <x v="1"/>
    <s v="plays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09.00000000000001"/>
    <n v="155.94999999999999"/>
    <x v="1"/>
    <s v="plays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23"/>
    <n v="43.2"/>
    <x v="1"/>
    <s v="plays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36"/>
    <n v="15.15"/>
    <x v="1"/>
    <s v="plays"/>
    <x v="3704"/>
    <d v="2016-05-31T11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03"/>
    <n v="83.57"/>
    <x v="1"/>
    <s v="plays"/>
    <x v="3705"/>
    <d v="2014-06-23T13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21"/>
    <n v="140"/>
    <x v="1"/>
    <s v="plays"/>
    <x v="3706"/>
    <d v="2014-09-12T16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86"/>
    <n v="80.87"/>
    <x v="1"/>
    <s v="plays"/>
    <x v="3707"/>
    <d v="2016-07-22T00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00"/>
    <n v="53.85"/>
    <x v="1"/>
    <s v="plays"/>
    <x v="3708"/>
    <d v="2014-07-03T22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08"/>
    <n v="30.93"/>
    <x v="1"/>
    <s v="plays"/>
    <x v="3709"/>
    <d v="2014-06-25T11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41"/>
    <n v="67.959999999999994"/>
    <x v="1"/>
    <s v="plays"/>
    <x v="3710"/>
    <d v="2015-04-03T08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13.99999999999999"/>
    <n v="27.14"/>
    <x v="1"/>
    <s v="plays"/>
    <x v="3711"/>
    <d v="2014-06-15T11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54"/>
    <n v="110.87"/>
    <x v="1"/>
    <s v="plays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02"/>
    <n v="106.84"/>
    <x v="1"/>
    <s v="plays"/>
    <x v="3713"/>
    <d v="2016-06-04T12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02"/>
    <n v="105.52"/>
    <x v="1"/>
    <s v="plays"/>
    <x v="3714"/>
    <d v="2015-05-25T22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03"/>
    <n v="132.96"/>
    <x v="1"/>
    <s v="plays"/>
    <x v="3715"/>
    <d v="2015-03-31T07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56"/>
    <n v="51.92"/>
    <x v="1"/>
    <s v="plays"/>
    <x v="3716"/>
    <d v="2016-01-21T16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01"/>
    <n v="310"/>
    <x v="1"/>
    <s v="plays"/>
    <x v="3717"/>
    <d v="2015-05-09T15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39"/>
    <n v="26.02"/>
    <x v="1"/>
    <s v="plays"/>
    <x v="3718"/>
    <d v="2015-02-27T12:11:15"/>
  </r>
  <r>
    <x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10"/>
    <n v="105"/>
    <x v="1"/>
    <s v="plays"/>
    <x v="3719"/>
    <d v="2015-06-22T12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05"/>
    <n v="86.23"/>
    <x v="1"/>
    <s v="plays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01"/>
    <n v="114.55"/>
    <x v="1"/>
    <s v="plays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11.00000000000001"/>
    <n v="47.66"/>
    <x v="1"/>
    <s v="plays"/>
    <x v="3722"/>
    <d v="2016-02-11T17:59:00"/>
  </r>
  <r>
    <x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02"/>
    <n v="72.89"/>
    <x v="1"/>
    <s v="plays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03"/>
    <n v="49.55"/>
    <x v="1"/>
    <s v="plays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27"/>
    <n v="25.4"/>
    <x v="1"/>
    <s v="plays"/>
    <x v="3725"/>
    <d v="2016-02-18T16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39"/>
    <n v="62.59"/>
    <x v="1"/>
    <s v="plays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01"/>
    <n v="61.06"/>
    <x v="1"/>
    <s v="plays"/>
    <x v="3727"/>
    <d v="2016-10-19T23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"/>
    <n v="60.06"/>
    <x v="1"/>
    <s v="plays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.0000000000000009"/>
    <n v="72.400000000000006"/>
    <x v="1"/>
    <s v="plays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10"/>
    <n v="100"/>
    <x v="1"/>
    <s v="plays"/>
    <x v="3730"/>
    <d v="2015-08-17T11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11"/>
    <n v="51.67"/>
    <x v="1"/>
    <s v="plays"/>
    <x v="3731"/>
    <d v="2015-01-09T22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15"/>
    <n v="32.75"/>
    <x v="1"/>
    <s v="plays"/>
    <x v="3732"/>
    <d v="2015-01-24T07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n v="0"/>
    <x v="1"/>
    <s v="plays"/>
    <x v="3733"/>
    <d v="2015-04-18T17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28.000000000000004"/>
    <n v="61"/>
    <x v="1"/>
    <s v="plays"/>
    <x v="3734"/>
    <d v="2015-05-25T16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13"/>
    <n v="10"/>
    <x v="1"/>
    <s v="plays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1"/>
    <n v="10"/>
    <x v="1"/>
    <s v="plays"/>
    <x v="3736"/>
    <d v="2015-03-23T13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21"/>
    <n v="37.5"/>
    <x v="1"/>
    <s v="plays"/>
    <x v="3737"/>
    <d v="2015-11-12T01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18"/>
    <n v="45"/>
    <x v="1"/>
    <s v="plays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20"/>
    <n v="100.63"/>
    <x v="1"/>
    <s v="plays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18"/>
    <n v="25.57"/>
    <x v="1"/>
    <s v="plays"/>
    <x v="3740"/>
    <d v="2014-08-11T20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n v="0"/>
    <x v="1"/>
    <s v="plays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2"/>
    <n v="25"/>
    <x v="1"/>
    <s v="plays"/>
    <x v="3742"/>
    <d v="2014-09-06T00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n v="0"/>
    <x v="1"/>
    <s v="plays"/>
    <x v="3743"/>
    <d v="2014-07-03T12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n v="0"/>
    <x v="1"/>
    <s v="plays"/>
    <x v="3744"/>
    <d v="2014-07-04T22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10"/>
    <n v="10"/>
    <x v="1"/>
    <s v="plays"/>
    <x v="3745"/>
    <d v="2014-08-10T11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"/>
    <n v="202"/>
    <x v="1"/>
    <s v="plays"/>
    <x v="3746"/>
    <d v="2016-10-08T04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1"/>
    <n v="25"/>
    <x v="1"/>
    <s v="plays"/>
    <x v="3747"/>
    <d v="2015-07-05T17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04"/>
    <n v="99.54"/>
    <x v="1"/>
    <s v="musical"/>
    <x v="3748"/>
    <d v="2016-02-16T00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05"/>
    <n v="75"/>
    <x v="1"/>
    <s v="musical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00"/>
    <n v="215.25"/>
    <x v="1"/>
    <s v="musical"/>
    <x v="3750"/>
    <d v="2015-02-10T02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33"/>
    <n v="120.55"/>
    <x v="1"/>
    <s v="musical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12.99999999999999"/>
    <n v="37.67"/>
    <x v="1"/>
    <s v="musical"/>
    <x v="3752"/>
    <d v="2016-10-16T16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03"/>
    <n v="172.23"/>
    <x v="1"/>
    <s v="musical"/>
    <x v="3753"/>
    <d v="2015-06-02T19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20"/>
    <n v="111.11"/>
    <x v="1"/>
    <s v="musical"/>
    <x v="3754"/>
    <d v="2014-07-25T23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30"/>
    <n v="25.46"/>
    <x v="1"/>
    <s v="musical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01"/>
    <n v="267.64999999999998"/>
    <x v="1"/>
    <s v="musical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09.00000000000001"/>
    <n v="75.959999999999994"/>
    <x v="1"/>
    <s v="musical"/>
    <x v="3757"/>
    <d v="2014-12-01T15:25:15"/>
  </r>
  <r>
    <x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02"/>
    <n v="59.04"/>
    <x v="1"/>
    <s v="musical"/>
    <x v="3758"/>
    <d v="2014-05-19T00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10.00000000000001"/>
    <n v="50.11"/>
    <x v="1"/>
    <s v="musical"/>
    <x v="3759"/>
    <d v="2015-08-25T21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01"/>
    <n v="55.5"/>
    <x v="1"/>
    <s v="musical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00"/>
    <n v="166.67"/>
    <x v="1"/>
    <s v="musical"/>
    <x v="3761"/>
    <d v="2015-08-10T18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06"/>
    <n v="47.43"/>
    <x v="1"/>
    <s v="musical"/>
    <x v="3762"/>
    <d v="2015-08-02T14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00"/>
    <n v="64.94"/>
    <x v="1"/>
    <s v="musical"/>
    <x v="3763"/>
    <d v="2015-04-01T12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00"/>
    <n v="55.56"/>
    <x v="1"/>
    <s v="musical"/>
    <x v="3764"/>
    <d v="2016-05-28T19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12.99999999999999"/>
    <n v="74.22"/>
    <x v="1"/>
    <s v="musical"/>
    <x v="3765"/>
    <d v="2014-07-30T13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03"/>
    <n v="106.93"/>
    <x v="1"/>
    <s v="musical"/>
    <x v="3766"/>
    <d v="2014-07-02T23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17"/>
    <n v="41.7"/>
    <x v="1"/>
    <s v="musical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08"/>
    <n v="74.239999999999995"/>
    <x v="1"/>
    <s v="musical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00"/>
    <n v="73.33"/>
    <x v="1"/>
    <s v="musical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00"/>
    <n v="100"/>
    <x v="1"/>
    <s v="musical"/>
    <x v="3770"/>
    <d v="2015-06-13T17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46"/>
    <n v="38.42"/>
    <x v="1"/>
    <s v="musical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10.00000000000001"/>
    <n v="166.97"/>
    <x v="1"/>
    <s v="musical"/>
    <x v="3772"/>
    <d v="2016-11-29T01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08"/>
    <n v="94.91"/>
    <x v="1"/>
    <s v="musical"/>
    <x v="3773"/>
    <d v="2016-11-14T21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00"/>
    <n v="100"/>
    <x v="1"/>
    <s v="musical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00"/>
    <n v="143.21"/>
    <x v="1"/>
    <s v="musical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07"/>
    <n v="90.82"/>
    <x v="1"/>
    <s v="musical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43"/>
    <n v="48.54"/>
    <x v="1"/>
    <s v="musical"/>
    <x v="3777"/>
    <d v="2014-09-26T23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05"/>
    <n v="70.03"/>
    <x v="1"/>
    <s v="musical"/>
    <x v="3778"/>
    <d v="2015-02-14T14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04"/>
    <n v="135.63"/>
    <x v="1"/>
    <s v="musical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20"/>
    <n v="100"/>
    <x v="1"/>
    <s v="musical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10.00000000000001"/>
    <n v="94.9"/>
    <x v="1"/>
    <s v="musical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02"/>
    <n v="75.37"/>
    <x v="1"/>
    <s v="musical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29"/>
    <n v="64.459999999999994"/>
    <x v="1"/>
    <s v="musical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14.99999999999999"/>
    <n v="115"/>
    <x v="1"/>
    <s v="musical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51"/>
    <n v="100.5"/>
    <x v="1"/>
    <s v="musical"/>
    <x v="3785"/>
    <d v="2016-08-02T05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11.00000000000001"/>
    <n v="93.77"/>
    <x v="1"/>
    <s v="musical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00"/>
    <n v="35.1"/>
    <x v="1"/>
    <s v="musical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1"/>
    <n v="500"/>
    <x v="1"/>
    <s v="musical"/>
    <x v="3788"/>
    <d v="2015-12-23T11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"/>
    <n v="29"/>
    <x v="1"/>
    <s v="musical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n v="0"/>
    <x v="1"/>
    <s v="musical"/>
    <x v="3790"/>
    <d v="2016-11-22T12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n v="0"/>
    <x v="1"/>
    <s v="musical"/>
    <x v="3791"/>
    <d v="2014-07-06T11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0"/>
    <n v="17.5"/>
    <x v="1"/>
    <s v="musical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60"/>
    <n v="174"/>
    <x v="1"/>
    <s v="musical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1"/>
    <n v="50"/>
    <x v="1"/>
    <s v="musical"/>
    <x v="3794"/>
    <d v="2015-06-07T08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2"/>
    <n v="5"/>
    <x v="1"/>
    <s v="musical"/>
    <x v="3795"/>
    <d v="2015-08-28T17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0"/>
    <n v="1"/>
    <x v="1"/>
    <s v="musical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90"/>
    <n v="145.41"/>
    <x v="1"/>
    <s v="musical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"/>
    <n v="205"/>
    <x v="1"/>
    <s v="musical"/>
    <x v="3798"/>
    <d v="2014-08-10T12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"/>
    <n v="100.5"/>
    <x v="1"/>
    <s v="musical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"/>
    <n v="55.06"/>
    <x v="1"/>
    <s v="musical"/>
    <x v="3800"/>
    <d v="2015-01-10T23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9"/>
    <n v="47.33"/>
    <x v="1"/>
    <s v="musical"/>
    <x v="3801"/>
    <d v="2015-01-02T11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n v="0"/>
    <x v="1"/>
    <s v="musical"/>
    <x v="3802"/>
    <d v="2015-10-21T22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20"/>
    <n v="58.95"/>
    <x v="1"/>
    <s v="musical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n v="0"/>
    <x v="1"/>
    <s v="musical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0"/>
    <n v="1.5"/>
    <x v="1"/>
    <s v="musical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0"/>
    <n v="5"/>
    <x v="1"/>
    <s v="musical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30"/>
    <n v="50.56"/>
    <x v="1"/>
    <s v="musical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00"/>
    <n v="41.67"/>
    <x v="1"/>
    <s v="plays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01"/>
    <n v="53.29"/>
    <x v="1"/>
    <s v="plays"/>
    <x v="3809"/>
    <d v="2014-07-30T18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22"/>
    <n v="70.23"/>
    <x v="1"/>
    <s v="plays"/>
    <x v="3810"/>
    <d v="2015-03-21T14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30"/>
    <n v="43.42"/>
    <x v="1"/>
    <s v="plays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10.00000000000001"/>
    <n v="199.18"/>
    <x v="1"/>
    <s v="plays"/>
    <x v="3812"/>
    <d v="2015-05-31T22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01"/>
    <n v="78.52"/>
    <x v="1"/>
    <s v="plays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40"/>
    <n v="61.82"/>
    <x v="1"/>
    <s v="plays"/>
    <x v="3814"/>
    <d v="2015-03-31T22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00"/>
    <n v="50"/>
    <x v="1"/>
    <s v="plays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19"/>
    <n v="48.34"/>
    <x v="1"/>
    <s v="plays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07"/>
    <n v="107.25"/>
    <x v="1"/>
    <s v="plays"/>
    <x v="3817"/>
    <d v="2015-10-23T22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27.99999999999997"/>
    <n v="57"/>
    <x v="1"/>
    <s v="plays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06"/>
    <n v="40.92"/>
    <x v="1"/>
    <s v="plays"/>
    <x v="3819"/>
    <d v="2015-07-17T16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43"/>
    <n v="21.5"/>
    <x v="1"/>
    <s v="plays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05"/>
    <n v="79.540000000000006"/>
    <x v="1"/>
    <s v="plays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10.00000000000001"/>
    <n v="72.38"/>
    <x v="1"/>
    <s v="plays"/>
    <x v="3822"/>
    <d v="2016-01-19T17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06"/>
    <n v="64.63"/>
    <x v="1"/>
    <s v="plays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08"/>
    <n v="38.57"/>
    <x v="1"/>
    <s v="plays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05"/>
    <n v="107.57"/>
    <x v="1"/>
    <s v="plays"/>
    <x v="3825"/>
    <d v="2015-06-16T20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19"/>
    <n v="27.5"/>
    <x v="1"/>
    <s v="plays"/>
    <x v="3826"/>
    <d v="2015-05-07T05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53"/>
    <n v="70.459999999999994"/>
    <x v="1"/>
    <s v="plays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00"/>
    <n v="178.57"/>
    <x v="1"/>
    <s v="plays"/>
    <x v="3828"/>
    <d v="2014-12-31T08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00"/>
    <n v="62.63"/>
    <x v="1"/>
    <s v="plays"/>
    <x v="3829"/>
    <d v="2016-08-31T15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25"/>
    <n v="75"/>
    <x v="1"/>
    <s v="plays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06"/>
    <n v="58.9"/>
    <x v="1"/>
    <s v="plays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05"/>
    <n v="139.56"/>
    <x v="1"/>
    <s v="plays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17"/>
    <n v="70"/>
    <x v="1"/>
    <s v="plays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09.00000000000001"/>
    <n v="57.39"/>
    <x v="1"/>
    <s v="plays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60"/>
    <n v="40"/>
    <x v="1"/>
    <s v="plays"/>
    <x v="3835"/>
    <d v="2016-04-21T17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12.99999999999999"/>
    <n v="64.290000000000006"/>
    <x v="1"/>
    <s v="plays"/>
    <x v="3836"/>
    <d v="2016-08-02T23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02"/>
    <n v="120.12"/>
    <x v="1"/>
    <s v="plays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01"/>
    <n v="1008.24"/>
    <x v="1"/>
    <s v="plays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01"/>
    <n v="63.28"/>
    <x v="1"/>
    <s v="plays"/>
    <x v="3839"/>
    <d v="2015-07-29T22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00"/>
    <n v="21.67"/>
    <x v="1"/>
    <s v="plays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9"/>
    <n v="25.65"/>
    <x v="1"/>
    <s v="plays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22"/>
    <n v="47.7"/>
    <x v="1"/>
    <s v="plays"/>
    <x v="3842"/>
    <d v="2014-05-11T06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21"/>
    <n v="56.05"/>
    <x v="1"/>
    <s v="plays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41"/>
    <n v="81.319999999999993"/>
    <x v="1"/>
    <s v="plays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"/>
    <n v="70.17"/>
    <x v="1"/>
    <s v="plays"/>
    <x v="3845"/>
    <d v="2015-10-01T10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3"/>
    <n v="23.63"/>
    <x v="1"/>
    <s v="plays"/>
    <x v="3846"/>
    <d v="2014-10-04T01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16"/>
    <n v="188.56"/>
    <x v="1"/>
    <s v="plays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16"/>
    <n v="49.51"/>
    <x v="1"/>
    <s v="plays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.0000000000000009"/>
    <n v="75.459999999999994"/>
    <x v="1"/>
    <s v="plays"/>
    <x v="3849"/>
    <d v="2015-06-11T13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4"/>
    <n v="9.5"/>
    <x v="1"/>
    <s v="plays"/>
    <x v="3850"/>
    <d v="2014-12-31T21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34"/>
    <n v="35.5"/>
    <x v="1"/>
    <s v="plays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0"/>
    <n v="10"/>
    <x v="1"/>
    <s v="plays"/>
    <x v="3852"/>
    <d v="2015-03-26T22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0"/>
    <n v="13"/>
    <x v="1"/>
    <s v="plays"/>
    <x v="3853"/>
    <d v="2014-09-01T15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16"/>
    <n v="89.4"/>
    <x v="1"/>
    <s v="plays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3"/>
    <n v="25"/>
    <x v="1"/>
    <s v="plays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0"/>
    <n v="1"/>
    <x v="1"/>
    <s v="plays"/>
    <x v="3856"/>
    <d v="2015-03-08T11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"/>
    <n v="65"/>
    <x v="1"/>
    <s v="plays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2"/>
    <n v="10"/>
    <x v="1"/>
    <s v="plays"/>
    <x v="3858"/>
    <d v="2015-05-22T16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0"/>
    <n v="1"/>
    <x v="1"/>
    <s v="plays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18"/>
    <n v="81.540000000000006"/>
    <x v="1"/>
    <s v="plays"/>
    <x v="3860"/>
    <d v="2014-08-12T10:51:50"/>
  </r>
  <r>
    <x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5"/>
    <n v="100"/>
    <x v="1"/>
    <s v="plays"/>
    <x v="3861"/>
    <d v="2014-11-12T16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0"/>
    <n v="1"/>
    <x v="1"/>
    <s v="plays"/>
    <x v="3862"/>
    <d v="2016-09-12T11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n v="0"/>
    <x v="1"/>
    <s v="plays"/>
    <x v="3863"/>
    <d v="2015-11-05T11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"/>
    <n v="20"/>
    <x v="1"/>
    <s v="plays"/>
    <x v="3864"/>
    <d v="2015-11-17T17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27"/>
    <n v="46.43"/>
    <x v="1"/>
    <s v="plays"/>
    <x v="3865"/>
    <d v="2014-08-30T00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1"/>
    <n v="5.5"/>
    <x v="1"/>
    <s v="plays"/>
    <x v="3866"/>
    <d v="2016-03-22T22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13"/>
    <n v="50.2"/>
    <x v="1"/>
    <s v="plays"/>
    <x v="3867"/>
    <d v="2016-06-18T14:32:19"/>
  </r>
  <r>
    <x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0"/>
    <n v="10"/>
    <x v="1"/>
    <s v="musical"/>
    <x v="3868"/>
    <d v="2014-09-08T10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"/>
    <n v="30.13"/>
    <x v="1"/>
    <s v="musical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15"/>
    <n v="150"/>
    <x v="1"/>
    <s v="musical"/>
    <x v="3870"/>
    <d v="2014-07-02T23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3"/>
    <n v="13.33"/>
    <x v="1"/>
    <s v="musical"/>
    <x v="3871"/>
    <d v="2017-03-29T12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n v="0"/>
    <x v="1"/>
    <s v="musical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n v="0"/>
    <x v="1"/>
    <s v="musical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n v="0"/>
    <x v="1"/>
    <s v="musical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n v="0"/>
    <x v="1"/>
    <s v="musical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53"/>
    <n v="44.76"/>
    <x v="1"/>
    <s v="musical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5"/>
    <n v="88.64"/>
    <x v="1"/>
    <s v="musical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0"/>
    <n v="10"/>
    <x v="1"/>
    <s v="musical"/>
    <x v="3878"/>
    <d v="2015-06-29T22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n v="0"/>
    <x v="1"/>
    <s v="musical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13"/>
    <n v="57.65"/>
    <x v="1"/>
    <s v="musical"/>
    <x v="3880"/>
    <d v="2014-07-30T18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5"/>
    <n v="25"/>
    <x v="1"/>
    <s v="musical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n v="0"/>
    <x v="1"/>
    <s v="musical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n v="0"/>
    <x v="1"/>
    <s v="musical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n v="0"/>
    <x v="1"/>
    <s v="musical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n v="0"/>
    <x v="1"/>
    <s v="musical"/>
    <x v="3885"/>
    <d v="2016-05-09T17:49:51"/>
  </r>
  <r>
    <x v="3886"/>
    <s v="a (Canceled)"/>
    <n v="1"/>
    <n v="10000"/>
    <n v="0"/>
    <x v="1"/>
    <x v="2"/>
    <s v="AUD"/>
    <n v="1418275702"/>
    <n v="1415683702"/>
    <x v="0"/>
    <n v="0"/>
    <x v="1"/>
    <s v="theater/musical"/>
    <n v="0"/>
    <n v="0"/>
    <x v="1"/>
    <s v="musical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2"/>
    <n v="17.5"/>
    <x v="1"/>
    <s v="musical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27"/>
    <n v="38.71"/>
    <x v="1"/>
    <s v="plays"/>
    <x v="3888"/>
    <d v="2017-02-26T08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"/>
    <n v="13.11"/>
    <x v="1"/>
    <s v="plays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17"/>
    <n v="315.5"/>
    <x v="1"/>
    <s v="plays"/>
    <x v="3890"/>
    <d v="2015-08-15T13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33"/>
    <n v="37.14"/>
    <x v="1"/>
    <s v="plays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n v="0"/>
    <x v="1"/>
    <s v="plays"/>
    <x v="3892"/>
    <d v="2014-08-24T02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22"/>
    <n v="128.27000000000001"/>
    <x v="1"/>
    <s v="plays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"/>
    <n v="47.27"/>
    <x v="1"/>
    <s v="plays"/>
    <x v="3894"/>
    <d v="2016-12-05T23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5"/>
    <n v="50"/>
    <x v="1"/>
    <s v="plays"/>
    <x v="3895"/>
    <d v="2015-02-28T01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11"/>
    <n v="42.5"/>
    <x v="1"/>
    <s v="plays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18"/>
    <n v="44"/>
    <x v="1"/>
    <s v="plays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33"/>
    <n v="50.88"/>
    <x v="1"/>
    <s v="plays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"/>
    <n v="62.5"/>
    <x v="1"/>
    <s v="plays"/>
    <x v="3899"/>
    <d v="2014-08-12T13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"/>
    <n v="27"/>
    <x v="1"/>
    <s v="plays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1"/>
    <n v="25"/>
    <x v="1"/>
    <s v="plays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49"/>
    <n v="47.26"/>
    <x v="1"/>
    <s v="plays"/>
    <x v="3902"/>
    <d v="2016-11-14T07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n v="0"/>
    <x v="1"/>
    <s v="plays"/>
    <x v="3903"/>
    <d v="2015-08-14T14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0"/>
    <n v="1.5"/>
    <x v="1"/>
    <s v="plays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12"/>
    <n v="24.71"/>
    <x v="1"/>
    <s v="plays"/>
    <x v="3905"/>
    <d v="2015-06-11T18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67"/>
    <n v="63.13"/>
    <x v="1"/>
    <s v="plays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15"/>
    <n v="38.25"/>
    <x v="1"/>
    <s v="plays"/>
    <x v="3907"/>
    <d v="2014-10-26T15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9"/>
    <n v="16.25"/>
    <x v="1"/>
    <s v="plays"/>
    <x v="3908"/>
    <d v="2014-07-28T22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0"/>
    <n v="33.75"/>
    <x v="1"/>
    <s v="plays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"/>
    <n v="61.67"/>
    <x v="1"/>
    <s v="plays"/>
    <x v="3910"/>
    <d v="2015-09-07T13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37"/>
    <n v="83.14"/>
    <x v="1"/>
    <s v="plays"/>
    <x v="3911"/>
    <d v="2014-11-26T15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0"/>
    <n v="1"/>
    <x v="1"/>
    <s v="plays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10"/>
    <n v="142.86000000000001"/>
    <x v="1"/>
    <s v="plays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36"/>
    <n v="33.67"/>
    <x v="1"/>
    <s v="plays"/>
    <x v="3914"/>
    <d v="2015-05-10T17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0"/>
    <n v="5"/>
    <x v="1"/>
    <s v="plays"/>
    <x v="3915"/>
    <d v="2016-06-01T18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n v="0"/>
    <x v="1"/>
    <s v="plays"/>
    <x v="3916"/>
    <d v="2016-06-03T06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0"/>
    <n v="10"/>
    <x v="1"/>
    <s v="plays"/>
    <x v="3917"/>
    <d v="2014-09-11T07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0"/>
    <n v="40"/>
    <x v="1"/>
    <s v="plays"/>
    <x v="3918"/>
    <d v="2014-08-04T11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2"/>
    <n v="30"/>
    <x v="1"/>
    <s v="plays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"/>
    <n v="45"/>
    <x v="1"/>
    <s v="plays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n v="0"/>
    <x v="1"/>
    <s v="plays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"/>
    <n v="10.17"/>
    <x v="1"/>
    <s v="plays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12"/>
    <n v="81.41"/>
    <x v="1"/>
    <s v="plays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15"/>
    <n v="57.25"/>
    <x v="1"/>
    <s v="plays"/>
    <x v="3924"/>
    <d v="2014-06-26T18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10"/>
    <n v="5"/>
    <x v="1"/>
    <s v="plays"/>
    <x v="3925"/>
    <d v="2014-07-30T15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0"/>
    <n v="15"/>
    <x v="1"/>
    <s v="plays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1"/>
    <n v="12.5"/>
    <x v="1"/>
    <s v="plays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13"/>
    <n v="93"/>
    <x v="1"/>
    <s v="plays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"/>
    <n v="32.36"/>
    <x v="1"/>
    <s v="plays"/>
    <x v="3929"/>
    <d v="2016-09-18T14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n v="0"/>
    <x v="1"/>
    <s v="plays"/>
    <x v="3930"/>
    <d v="2016-04-01T01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n v="0"/>
    <x v="1"/>
    <s v="plays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0"/>
    <n v="1"/>
    <x v="1"/>
    <s v="plays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16"/>
    <n v="91.83"/>
    <x v="1"/>
    <s v="plays"/>
    <x v="3933"/>
    <d v="2016-07-16T19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11"/>
    <n v="45.83"/>
    <x v="1"/>
    <s v="plays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44"/>
    <n v="57.17"/>
    <x v="1"/>
    <s v="plays"/>
    <x v="3935"/>
    <d v="2015-10-04T10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n v="0"/>
    <x v="1"/>
    <s v="plays"/>
    <x v="3936"/>
    <d v="2016-12-01T02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86"/>
    <n v="248.5"/>
    <x v="1"/>
    <s v="plays"/>
    <x v="3937"/>
    <d v="2016-07-11T10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12"/>
    <n v="79.400000000000006"/>
    <x v="1"/>
    <s v="plays"/>
    <x v="3938"/>
    <d v="2015-06-27T16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0"/>
    <n v="5"/>
    <x v="1"/>
    <s v="plays"/>
    <x v="3939"/>
    <d v="2014-10-06T23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0"/>
    <n v="5.5"/>
    <x v="1"/>
    <s v="plays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1"/>
    <n v="25"/>
    <x v="1"/>
    <s v="plays"/>
    <x v="3941"/>
    <d v="2014-11-24T20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n v="0"/>
    <x v="1"/>
    <s v="plays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36"/>
    <n v="137.08000000000001"/>
    <x v="1"/>
    <s v="plays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n v="0"/>
    <x v="1"/>
    <s v="plays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0"/>
    <n v="5"/>
    <x v="1"/>
    <s v="plays"/>
    <x v="3945"/>
    <d v="2015-05-15T14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"/>
    <n v="39"/>
    <x v="1"/>
    <s v="plays"/>
    <x v="3946"/>
    <d v="2015-02-28T03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"/>
    <n v="50.5"/>
    <x v="1"/>
    <s v="plays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n v="0"/>
    <x v="1"/>
    <s v="plays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16"/>
    <n v="49.28"/>
    <x v="1"/>
    <s v="plays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1"/>
    <n v="25"/>
    <x v="1"/>
    <s v="plays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0"/>
    <n v="1"/>
    <x v="1"/>
    <s v="plays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0"/>
    <n v="25"/>
    <x v="1"/>
    <s v="plays"/>
    <x v="3952"/>
    <d v="2015-10-26T13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n v="0"/>
    <x v="1"/>
    <s v="plays"/>
    <x v="3953"/>
    <d v="2016-07-29T18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n v="0"/>
    <x v="1"/>
    <s v="plays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24"/>
    <n v="53.13"/>
    <x v="1"/>
    <s v="plays"/>
    <x v="3955"/>
    <d v="2015-11-28T16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n v="0"/>
    <x v="1"/>
    <s v="plays"/>
    <x v="3956"/>
    <d v="2016-04-24T19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0"/>
    <n v="7"/>
    <x v="1"/>
    <s v="plays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32"/>
    <n v="40.06"/>
    <x v="1"/>
    <s v="plays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24"/>
    <n v="24.33"/>
    <x v="1"/>
    <s v="plays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2"/>
    <n v="11.25"/>
    <x v="1"/>
    <s v="plays"/>
    <x v="3960"/>
    <d v="2016-01-03T15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0"/>
    <n v="10.5"/>
    <x v="1"/>
    <s v="plays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"/>
    <n v="15"/>
    <x v="1"/>
    <s v="plays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n v="0"/>
    <x v="1"/>
    <s v="plays"/>
    <x v="3963"/>
    <d v="2015-11-17T23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"/>
    <n v="42"/>
    <x v="1"/>
    <s v="plays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14.000000000000002"/>
    <n v="71.25"/>
    <x v="1"/>
    <s v="plays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1"/>
    <n v="22.5"/>
    <x v="1"/>
    <s v="plays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24"/>
    <n v="41"/>
    <x v="1"/>
    <s v="plays"/>
    <x v="3967"/>
    <d v="2017-03-06T01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11"/>
    <n v="47.91"/>
    <x v="1"/>
    <s v="plays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.0000000000000009"/>
    <n v="35.17"/>
    <x v="1"/>
    <s v="plays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0"/>
    <n v="5.5"/>
    <x v="1"/>
    <s v="plays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1"/>
    <n v="22.67"/>
    <x v="1"/>
    <s v="plays"/>
    <x v="3971"/>
    <d v="2014-07-21T07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21"/>
    <n v="26.38"/>
    <x v="1"/>
    <s v="plays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78"/>
    <n v="105.54"/>
    <x v="1"/>
    <s v="plays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32"/>
    <n v="29.09"/>
    <x v="1"/>
    <s v="plays"/>
    <x v="3974"/>
    <d v="2016-06-02T08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n v="0"/>
    <x v="1"/>
    <s v="plays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48"/>
    <n v="62"/>
    <x v="1"/>
    <s v="plays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"/>
    <n v="217.5"/>
    <x v="1"/>
    <s v="plays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11"/>
    <n v="26.75"/>
    <x v="1"/>
    <s v="plays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2"/>
    <n v="18.329999999999998"/>
    <x v="1"/>
    <s v="plays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18"/>
    <n v="64.290000000000006"/>
    <x v="1"/>
    <s v="plays"/>
    <x v="3980"/>
    <d v="2014-07-05T09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"/>
    <n v="175"/>
    <x v="1"/>
    <s v="plays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20"/>
    <n v="34"/>
    <x v="1"/>
    <s v="plays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35"/>
    <n v="84.28"/>
    <x v="1"/>
    <s v="plays"/>
    <x v="3983"/>
    <d v="2014-05-20T01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"/>
    <n v="9.5"/>
    <x v="1"/>
    <s v="plays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32"/>
    <n v="33.74"/>
    <x v="1"/>
    <s v="plays"/>
    <x v="3985"/>
    <d v="2016-02-20T16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10"/>
    <n v="37.54"/>
    <x v="1"/>
    <s v="plays"/>
    <x v="3986"/>
    <d v="2016-05-06T08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38"/>
    <n v="11.62"/>
    <x v="1"/>
    <s v="plays"/>
    <x v="3987"/>
    <d v="2014-05-16T17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"/>
    <n v="8"/>
    <x v="1"/>
    <s v="plays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n v="0"/>
    <x v="1"/>
    <s v="plays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"/>
    <n v="23"/>
    <x v="1"/>
    <s v="plays"/>
    <x v="3990"/>
    <d v="2016-03-02T11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20"/>
    <n v="100"/>
    <x v="1"/>
    <s v="plays"/>
    <x v="3991"/>
    <d v="2015-05-31T10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"/>
    <n v="60.11"/>
    <x v="1"/>
    <s v="plays"/>
    <x v="3992"/>
    <d v="2015-12-11T18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0"/>
    <n v="3"/>
    <x v="1"/>
    <s v="plays"/>
    <x v="3993"/>
    <d v="2015-05-13T15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0"/>
    <n v="5"/>
    <x v="1"/>
    <s v="plays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35"/>
    <n v="17.5"/>
    <x v="1"/>
    <s v="plays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17"/>
    <n v="29.24"/>
    <x v="1"/>
    <s v="plays"/>
    <x v="3996"/>
    <d v="2014-11-20T11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n v="0"/>
    <x v="1"/>
    <s v="plays"/>
    <x v="3997"/>
    <d v="2015-04-05T03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56.999999999999993"/>
    <n v="59.58"/>
    <x v="1"/>
    <s v="plays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17"/>
    <n v="82.57"/>
    <x v="1"/>
    <s v="plays"/>
    <x v="3999"/>
    <d v="2014-08-31T14:51:49"/>
  </r>
  <r>
    <x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0"/>
    <n v="10"/>
    <x v="1"/>
    <s v="plays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38"/>
    <n v="32.36"/>
    <x v="1"/>
    <s v="plays"/>
    <x v="4001"/>
    <d v="2017-03-01T14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2"/>
    <n v="5.75"/>
    <x v="1"/>
    <s v="plays"/>
    <x v="4002"/>
    <d v="2014-09-26T20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10"/>
    <n v="100.5"/>
    <x v="1"/>
    <s v="plays"/>
    <x v="4003"/>
    <d v="2015-02-15T09:05:47"/>
  </r>
  <r>
    <x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0"/>
    <n v="1"/>
    <x v="1"/>
    <s v="plays"/>
    <x v="4004"/>
    <d v="2014-10-07T22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"/>
    <n v="20"/>
    <x v="1"/>
    <s v="plays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0"/>
    <n v="2"/>
    <x v="1"/>
    <s v="plays"/>
    <x v="4006"/>
    <d v="2016-02-16T13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0"/>
    <n v="5"/>
    <x v="1"/>
    <s v="plays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6"/>
    <n v="15"/>
    <x v="1"/>
    <s v="plays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4"/>
    <n v="25"/>
    <x v="1"/>
    <s v="plays"/>
    <x v="4009"/>
    <d v="2014-09-09T11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24"/>
    <n v="45.84"/>
    <x v="1"/>
    <s v="plays"/>
    <x v="4010"/>
    <d v="2014-10-26T13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8"/>
    <n v="4.75"/>
    <x v="1"/>
    <s v="plays"/>
    <x v="4011"/>
    <d v="2015-01-28T08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n v="0"/>
    <x v="1"/>
    <s v="plays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"/>
    <n v="13"/>
    <x v="1"/>
    <s v="plays"/>
    <x v="4013"/>
    <d v="2015-02-16T02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n v="0"/>
    <x v="1"/>
    <s v="plays"/>
    <x v="4014"/>
    <d v="2016-03-05T00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0"/>
    <n v="1"/>
    <x v="1"/>
    <s v="plays"/>
    <x v="4015"/>
    <d v="2015-07-19T13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14.000000000000002"/>
    <n v="10"/>
    <x v="1"/>
    <s v="plays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"/>
    <n v="52.5"/>
    <x v="1"/>
    <s v="plays"/>
    <x v="4017"/>
    <d v="2014-09-04T11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9"/>
    <n v="32.5"/>
    <x v="1"/>
    <s v="plays"/>
    <x v="4018"/>
    <d v="2016-10-07T16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1"/>
    <n v="7.25"/>
    <x v="1"/>
    <s v="plays"/>
    <x v="4019"/>
    <d v="2016-04-15T11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17"/>
    <n v="33.33"/>
    <x v="1"/>
    <s v="plays"/>
    <x v="4020"/>
    <d v="2015-03-23T22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1"/>
    <n v="62.5"/>
    <x v="1"/>
    <s v="plays"/>
    <x v="4021"/>
    <d v="2014-10-26T16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70"/>
    <n v="63.56"/>
    <x v="1"/>
    <s v="plays"/>
    <x v="4022"/>
    <d v="2015-01-31T21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n v="0"/>
    <x v="1"/>
    <s v="plays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"/>
    <n v="10"/>
    <x v="1"/>
    <s v="plays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5"/>
    <n v="62.5"/>
    <x v="1"/>
    <s v="plays"/>
    <x v="4025"/>
    <d v="2015-07-26T00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n v="0"/>
    <x v="1"/>
    <s v="plays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.0000000000000009"/>
    <n v="30.71"/>
    <x v="1"/>
    <s v="plays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28.000000000000004"/>
    <n v="51"/>
    <x v="1"/>
    <s v="plays"/>
    <x v="4028"/>
    <d v="2014-06-05T17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n v="0"/>
    <x v="1"/>
    <s v="plays"/>
    <x v="4029"/>
    <d v="2015-12-13T19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16"/>
    <n v="66.67"/>
    <x v="1"/>
    <s v="plays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n v="0"/>
    <x v="1"/>
    <s v="plays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7.0000000000000009"/>
    <n v="59"/>
    <x v="1"/>
    <s v="plays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26"/>
    <n v="65.34"/>
    <x v="1"/>
    <s v="plays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"/>
    <n v="100"/>
    <x v="1"/>
    <s v="plays"/>
    <x v="4034"/>
    <d v="2015-04-03T16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37"/>
    <n v="147.4"/>
    <x v="1"/>
    <s v="plays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47"/>
    <n v="166.06"/>
    <x v="1"/>
    <s v="plays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11"/>
    <n v="40"/>
    <x v="1"/>
    <s v="plays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12"/>
    <n v="75.25"/>
    <x v="1"/>
    <s v="plays"/>
    <x v="4038"/>
    <d v="2014-10-17T14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60"/>
    <n v="60"/>
    <x v="1"/>
    <s v="plays"/>
    <x v="4039"/>
    <d v="2015-12-01T00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31"/>
    <n v="1250"/>
    <x v="1"/>
    <s v="plays"/>
    <x v="4040"/>
    <d v="2015-07-17T22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0"/>
    <n v="10.5"/>
    <x v="1"/>
    <s v="plays"/>
    <x v="4041"/>
    <d v="2016-09-06T06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0"/>
    <n v="7"/>
    <x v="1"/>
    <s v="plays"/>
    <x v="4042"/>
    <d v="2015-01-20T14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n v="0"/>
    <x v="1"/>
    <s v="plays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38"/>
    <n v="56.25"/>
    <x v="1"/>
    <s v="plays"/>
    <x v="4044"/>
    <d v="2015-04-10T00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0"/>
    <n v="1"/>
    <x v="1"/>
    <s v="plays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"/>
    <n v="38.33"/>
    <x v="1"/>
    <s v="plays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"/>
    <n v="27.5"/>
    <x v="1"/>
    <s v="plays"/>
    <x v="4047"/>
    <d v="2015-01-10T20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18"/>
    <n v="32.979999999999997"/>
    <x v="1"/>
    <s v="plays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0"/>
    <n v="16"/>
    <x v="1"/>
    <s v="plays"/>
    <x v="4049"/>
    <d v="2015-07-14T18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0"/>
    <n v="1"/>
    <x v="1"/>
    <s v="plays"/>
    <x v="4050"/>
    <d v="2014-10-23T10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n v="0"/>
    <x v="1"/>
    <s v="plays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38"/>
    <n v="86.62"/>
    <x v="1"/>
    <s v="plays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22"/>
    <n v="55"/>
    <x v="1"/>
    <s v="plays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n v="0"/>
    <x v="1"/>
    <s v="plays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18"/>
    <n v="41.95"/>
    <x v="1"/>
    <s v="plays"/>
    <x v="4055"/>
    <d v="2014-06-19T10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53"/>
    <n v="88.33"/>
    <x v="1"/>
    <s v="plays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22"/>
    <n v="129.16999999999999"/>
    <x v="1"/>
    <s v="plays"/>
    <x v="4057"/>
    <d v="2015-11-25T18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3"/>
    <n v="23.75"/>
    <x v="1"/>
    <s v="plays"/>
    <x v="4058"/>
    <d v="2016-03-31T22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3"/>
    <n v="35.71"/>
    <x v="1"/>
    <s v="plays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3"/>
    <n v="57"/>
    <x v="1"/>
    <s v="plays"/>
    <x v="4060"/>
    <d v="2014-06-23T11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n v="0"/>
    <x v="1"/>
    <s v="plays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"/>
    <n v="163.33000000000001"/>
    <x v="1"/>
    <s v="plays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"/>
    <n v="15"/>
    <x v="1"/>
    <s v="plays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19"/>
    <n v="64.17"/>
    <x v="1"/>
    <s v="plays"/>
    <x v="4064"/>
    <d v="2015-04-29T09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1"/>
    <n v="6.75"/>
    <x v="1"/>
    <s v="plays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0"/>
    <n v="25"/>
    <x v="1"/>
    <s v="plays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61"/>
    <n v="179.12"/>
    <x v="1"/>
    <s v="plays"/>
    <x v="4067"/>
    <d v="2015-09-27T21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1"/>
    <n v="34.950000000000003"/>
    <x v="1"/>
    <s v="plays"/>
    <x v="4068"/>
    <d v="2017-01-13T18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34"/>
    <n v="33.08"/>
    <x v="1"/>
    <s v="plays"/>
    <x v="4069"/>
    <d v="2015-02-28T07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17"/>
    <n v="27.5"/>
    <x v="1"/>
    <s v="plays"/>
    <x v="4070"/>
    <d v="2015-02-28T22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n v="0"/>
    <n v="0"/>
    <x v="1"/>
    <s v="plays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0"/>
    <n v="2"/>
    <x v="1"/>
    <s v="plays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"/>
    <n v="18.5"/>
    <x v="1"/>
    <s v="plays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27"/>
    <n v="35"/>
    <x v="1"/>
    <s v="plays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28.999999999999996"/>
    <n v="44.31"/>
    <x v="1"/>
    <s v="plays"/>
    <x v="4075"/>
    <d v="2014-06-30T12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n v="0"/>
    <x v="1"/>
    <s v="plays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9"/>
    <n v="222.5"/>
    <x v="1"/>
    <s v="plays"/>
    <x v="4077"/>
    <d v="2016-12-21T12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n v="0"/>
    <x v="1"/>
    <s v="plays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0"/>
    <n v="5"/>
    <x v="1"/>
    <s v="plays"/>
    <x v="4079"/>
    <d v="2016-06-19T17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n v="0"/>
    <x v="1"/>
    <s v="plays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16"/>
    <n v="29.17"/>
    <x v="1"/>
    <s v="plays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2"/>
    <n v="1.5"/>
    <x v="1"/>
    <s v="plays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22"/>
    <n v="126.5"/>
    <x v="1"/>
    <s v="plays"/>
    <x v="4083"/>
    <d v="2016-01-14T13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n v="0"/>
    <n v="10"/>
    <x v="1"/>
    <s v="plays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0"/>
    <n v="10"/>
    <x v="1"/>
    <s v="plays"/>
    <x v="4085"/>
    <d v="2015-03-23T22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5"/>
    <n v="9.4"/>
    <x v="1"/>
    <s v="plays"/>
    <x v="4086"/>
    <d v="2015-11-20T23:00:00"/>
  </r>
  <r>
    <x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n v="0"/>
    <x v="1"/>
    <s v="plays"/>
    <x v="4087"/>
    <d v="2016-07-17T12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11"/>
    <n v="72"/>
    <x v="1"/>
    <s v="plays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5"/>
    <n v="30"/>
    <x v="1"/>
    <s v="plays"/>
    <x v="4089"/>
    <d v="2015-05-31T12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"/>
    <n v="10.67"/>
    <x v="1"/>
    <s v="plays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13"/>
    <n v="25.5"/>
    <x v="1"/>
    <s v="plays"/>
    <x v="4091"/>
    <d v="2015-01-16T07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0"/>
    <n v="20"/>
    <x v="1"/>
    <s v="plays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"/>
    <n v="15"/>
    <x v="1"/>
    <s v="plays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37"/>
    <n v="91.25"/>
    <x v="1"/>
    <s v="plays"/>
    <x v="4094"/>
    <d v="2014-10-21T23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n v="3"/>
    <n v="800"/>
    <x v="1"/>
    <s v="plays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11"/>
    <n v="80"/>
    <x v="1"/>
    <s v="plays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n v="0"/>
    <x v="1"/>
    <s v="plays"/>
    <x v="4097"/>
    <d v="2016-01-31T18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n v="0"/>
    <x v="1"/>
    <s v="plays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"/>
    <n v="50"/>
    <x v="1"/>
    <s v="plays"/>
    <x v="4099"/>
    <d v="2016-09-02T15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n v="0"/>
    <x v="1"/>
    <s v="plays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n v="0"/>
    <x v="1"/>
    <s v="plays"/>
    <x v="4101"/>
    <d v="2017-01-25T16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27"/>
    <n v="22.83"/>
    <x v="1"/>
    <s v="plays"/>
    <x v="4102"/>
    <d v="2016-05-15T15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10"/>
    <n v="16.670000000000002"/>
    <x v="1"/>
    <s v="plays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21"/>
    <n v="45.79"/>
    <x v="1"/>
    <s v="plays"/>
    <x v="4104"/>
    <d v="2016-10-27T01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n v="7.0000000000000009"/>
    <n v="383.33"/>
    <x v="1"/>
    <s v="plays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71"/>
    <n v="106.97"/>
    <x v="1"/>
    <s v="plays"/>
    <x v="4106"/>
    <d v="2015-04-01T20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"/>
    <n v="10.25"/>
    <x v="1"/>
    <s v="plays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2"/>
    <n v="59"/>
    <x v="1"/>
    <s v="plays"/>
    <x v="4108"/>
    <d v="2017-03-03T00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n v="0"/>
    <x v="1"/>
    <s v="plays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28.999999999999996"/>
    <n v="14.33"/>
    <x v="1"/>
    <s v="plays"/>
    <x v="4110"/>
    <d v="2016-07-21T10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"/>
    <n v="15.67"/>
    <x v="1"/>
    <s v="plays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0"/>
    <n v="1"/>
    <x v="1"/>
    <s v="plays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2E3F2-E209-453F-9484-8EE179D232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D61E1D-17F9-402D-84E2-A21BA4CE726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55543-1790-49D5-89AE-D343761A1F9C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B5D77-BFBA-4BBF-ACCE-0689A1A1EA64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3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2">
    <field x="16"/>
    <field x="10"/>
  </rowFields>
  <rowItems count="2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16" baseItem="5" numFmtId="10"/>
  </dataFields>
  <formats count="18">
    <format dxfId="18">
      <pivotArea collapsedLevelsAreSubtotals="1" fieldPosition="0">
        <references count="1">
          <reference field="16" count="1">
            <x v="0"/>
          </reference>
        </references>
      </pivotArea>
    </format>
    <format dxfId="17">
      <pivotArea collapsedLevelsAreSubtotals="1" fieldPosition="0">
        <references count="2">
          <reference field="10" count="0"/>
          <reference field="16" count="1" selected="0">
            <x v="0"/>
          </reference>
        </references>
      </pivotArea>
    </format>
    <format dxfId="16">
      <pivotArea collapsedLevelsAreSubtotals="1" fieldPosition="0">
        <references count="1">
          <reference field="16" count="1">
            <x v="1"/>
          </reference>
        </references>
      </pivotArea>
    </format>
    <format dxfId="15">
      <pivotArea collapsedLevelsAreSubtotals="1" fieldPosition="0">
        <references count="2">
          <reference field="10" count="0"/>
          <reference field="16" count="1" selected="0">
            <x v="1"/>
          </reference>
        </references>
      </pivotArea>
    </format>
    <format dxfId="14">
      <pivotArea collapsedLevelsAreSubtotals="1" fieldPosition="0">
        <references count="1">
          <reference field="16" count="1">
            <x v="2"/>
          </reference>
        </references>
      </pivotArea>
    </format>
    <format dxfId="13">
      <pivotArea collapsedLevelsAreSubtotals="1" fieldPosition="0">
        <references count="2">
          <reference field="10" count="0"/>
          <reference field="16" count="1" selected="0">
            <x v="2"/>
          </reference>
        </references>
      </pivotArea>
    </format>
    <format dxfId="12">
      <pivotArea collapsedLevelsAreSubtotals="1" fieldPosition="0">
        <references count="1">
          <reference field="16" count="1">
            <x v="3"/>
          </reference>
        </references>
      </pivotArea>
    </format>
    <format dxfId="11">
      <pivotArea collapsedLevelsAreSubtotals="1" fieldPosition="0">
        <references count="2">
          <reference field="10" count="1">
            <x v="0"/>
          </reference>
          <reference field="16" count="1" selected="0">
            <x v="3"/>
          </reference>
        </references>
      </pivotArea>
    </format>
    <format dxfId="10">
      <pivotArea collapsedLevelsAreSubtotals="1" fieldPosition="0">
        <references count="1">
          <reference field="16" count="1">
            <x v="4"/>
          </reference>
        </references>
      </pivotArea>
    </format>
    <format dxfId="9">
      <pivotArea collapsedLevelsAreSubtotals="1" fieldPosition="0">
        <references count="2">
          <reference field="10" count="0"/>
          <reference field="16" count="1" selected="0">
            <x v="4"/>
          </reference>
        </references>
      </pivotArea>
    </format>
    <format dxfId="8">
      <pivotArea collapsedLevelsAreSubtotals="1" fieldPosition="0">
        <references count="1">
          <reference field="16" count="1">
            <x v="5"/>
          </reference>
        </references>
      </pivotArea>
    </format>
    <format dxfId="7">
      <pivotArea collapsedLevelsAreSubtotals="1" fieldPosition="0">
        <references count="2">
          <reference field="10" count="0"/>
          <reference field="16" count="1" selected="0">
            <x v="5"/>
          </reference>
        </references>
      </pivotArea>
    </format>
    <format dxfId="6">
      <pivotArea collapsedLevelsAreSubtotals="1" fieldPosition="0">
        <references count="1">
          <reference field="16" count="1">
            <x v="6"/>
          </reference>
        </references>
      </pivotArea>
    </format>
    <format dxfId="5">
      <pivotArea collapsedLevelsAreSubtotals="1" fieldPosition="0">
        <references count="2">
          <reference field="10" count="0"/>
          <reference field="16" count="1" selected="0">
            <x v="6"/>
          </reference>
        </references>
      </pivotArea>
    </format>
    <format dxfId="4">
      <pivotArea collapsedLevelsAreSubtotals="1" fieldPosition="0">
        <references count="1">
          <reference field="16" count="1">
            <x v="7"/>
          </reference>
        </references>
      </pivotArea>
    </format>
    <format dxfId="3">
      <pivotArea collapsedLevelsAreSubtotals="1" fieldPosition="0">
        <references count="2">
          <reference field="10" count="0"/>
          <reference field="16" count="1" selected="0">
            <x v="7"/>
          </reference>
        </references>
      </pivotArea>
    </format>
    <format dxfId="2">
      <pivotArea collapsedLevelsAreSubtotals="1" fieldPosition="0">
        <references count="1">
          <reference field="16" count="1">
            <x v="8"/>
          </reference>
        </references>
      </pivotArea>
    </format>
    <format dxfId="1">
      <pivotArea collapsedLevelsAreSubtotals="1" fieldPosition="0">
        <references count="2">
          <reference field="10" count="0"/>
          <reference field="16" count="1" selected="0">
            <x v="8"/>
          </reference>
        </references>
      </pivotArea>
    </format>
  </format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54D94-0790-414B-B548-ACE2D63477CD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showDataAs="percentOfRow" baseField="14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EF9EF-4228-4795-ADFA-E6720A70B12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Total" baseField="6" baseItem="0" numFmtId="10"/>
  </dataFields>
  <formats count="1">
    <format dxfId="0">
      <pivotArea field="6" grandCol="1" collapsedLevelsAreSubtotals="1" axis="axisRow" fieldPosition="0">
        <references count="1">
          <reference field="6" count="1">
            <x v="9"/>
          </reference>
        </references>
      </pivotArea>
    </format>
  </formats>
  <chartFormats count="8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9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3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9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00AA27-E3EB-408E-82F1-9AA06C6DB75F}" name="Table2" displayName="Table2" ref="A1:H13" totalsRowShown="0" headerRowDxfId="25" dataDxfId="23" headerRowBorderDxfId="24" tableBorderDxfId="22" dataCellStyle="Percent">
  <tableColumns count="8">
    <tableColumn id="1" xr3:uid="{CA15E8F1-0C7C-479C-B093-3CE2A0036E9D}" name="Goal"/>
    <tableColumn id="2" xr3:uid="{BF2EF349-F772-4EC6-AC99-7633690D3B7F}" name="Number Successful"/>
    <tableColumn id="3" xr3:uid="{4404296A-F118-4408-8846-4A0E9C06BD34}" name="Number Failed"/>
    <tableColumn id="4" xr3:uid="{3791F1A8-05E9-4FA6-9460-FF57DF081800}" name="Number Canceled"/>
    <tableColumn id="5" xr3:uid="{07FE7DEC-F2B4-4B22-8AE9-74693867BA3F}" name="Total Projects">
      <calculatedColumnFormula>SUM(B2:D2)</calculatedColumnFormula>
    </tableColumn>
    <tableColumn id="6" xr3:uid="{1531DBAE-2844-4B26-9104-682AE36E7044}" name="Percentage Successful" dataDxfId="21" dataCellStyle="Percent">
      <calculatedColumnFormula>B2/$E2</calculatedColumnFormula>
    </tableColumn>
    <tableColumn id="7" xr3:uid="{2FF84047-6B1F-41BD-B27A-AE4042CF2A4E}" name="Percentage Failed" dataDxfId="20" dataCellStyle="Percent">
      <calculatedColumnFormula>C2/$E2</calculatedColumnFormula>
    </tableColumn>
    <tableColumn id="8" xr3:uid="{4CF2E367-3093-4B33-8435-019532A24556}" name="Percentage Canceled" dataDxfId="19" dataCellStyle="Percent">
      <calculatedColumnFormula>D2/$E2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T4115"/>
  <sheetViews>
    <sheetView tabSelected="1" zoomScale="78" zoomScaleNormal="78"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5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customWidth="1"/>
    <col min="16" max="16" width="28" customWidth="1"/>
    <col min="17" max="17" width="18" style="27" customWidth="1"/>
    <col min="18" max="18" width="14.7109375" style="27" customWidth="1"/>
    <col min="19" max="19" width="25" bestFit="1" customWidth="1"/>
    <col min="20" max="20" width="21" bestFit="1" customWidth="1"/>
  </cols>
  <sheetData>
    <row r="1" spans="1:20" s="6" customFormat="1" ht="42" customHeigh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11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0" t="s">
        <v>8309</v>
      </c>
      <c r="P1" s="10" t="s">
        <v>8310</v>
      </c>
      <c r="Q1" s="8" t="s">
        <v>8311</v>
      </c>
      <c r="R1" s="8" t="s">
        <v>8312</v>
      </c>
      <c r="S1" s="10" t="s">
        <v>8365</v>
      </c>
      <c r="T1" s="10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 s="5">
        <v>8500</v>
      </c>
      <c r="E2" s="5">
        <v>11633</v>
      </c>
      <c r="F2" s="1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ROUND(E2/D2,2)*100</f>
        <v>137</v>
      </c>
      <c r="P2" s="5">
        <f>IF(L2=0,0,ROUND(E2/L2,2))</f>
        <v>63.92</v>
      </c>
      <c r="Q2" s="27" t="str">
        <f>IF((FIND("/",N2,1)&gt;0),
LEFT(N2,(FIND("/",N2,1)-1)),N2)</f>
        <v>film &amp; video</v>
      </c>
      <c r="R2" s="27" t="str">
        <f>IF((FIND("/",N2,1)&gt;0),
RIGHT(N2,(LEN(N2)-1-LEN(Q2))),"")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0" x14ac:dyDescent="0.25">
      <c r="A3">
        <v>1</v>
      </c>
      <c r="B3" s="1" t="s">
        <v>3</v>
      </c>
      <c r="C3" s="1" t="s">
        <v>4112</v>
      </c>
      <c r="D3" s="5">
        <v>10275</v>
      </c>
      <c r="E3" s="5">
        <v>14653</v>
      </c>
      <c r="F3" s="12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ROUND(E3/D3,2)*100</f>
        <v>143</v>
      </c>
      <c r="P3" s="5">
        <f t="shared" ref="P3:P66" si="1">IF(L3=0,0,ROUND(E3/L3,2))</f>
        <v>185.48</v>
      </c>
      <c r="Q3" s="27" t="str">
        <f t="shared" ref="Q3:Q66" si="2">IF((FIND("/",N3,1)&gt;0),
LEFT(N3,(FIND("/",N3,1)-1)),N3)</f>
        <v>film &amp; video</v>
      </c>
      <c r="R3" s="27" t="str">
        <f t="shared" ref="R3:R66" si="3">IF((FIND("/",N3,1)&gt;0),
RIGHT(N3,(LEN(N3)-1-LEN(Q3))),"")</f>
        <v>television</v>
      </c>
      <c r="S3" s="14">
        <f t="shared" ref="S3:S66" si="4">(((J3/60)/60)/24)+DATE(1970,1,1)+(-5/24)</f>
        <v>42766.392164351848</v>
      </c>
      <c r="T3" s="14">
        <f t="shared" ref="T3:T66" si="5">(((I3/60)/60)/24)+DATE(1970,1,1)+(-5/24)</f>
        <v>42796.392164351848</v>
      </c>
    </row>
    <row r="4" spans="1:20" ht="45" x14ac:dyDescent="0.25">
      <c r="A4">
        <v>2</v>
      </c>
      <c r="B4" s="1" t="s">
        <v>4</v>
      </c>
      <c r="C4" s="1" t="s">
        <v>4113</v>
      </c>
      <c r="D4" s="5">
        <v>500</v>
      </c>
      <c r="E4" s="5">
        <v>525</v>
      </c>
      <c r="F4" s="12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5">
        <f t="shared" si="1"/>
        <v>15</v>
      </c>
      <c r="Q4" s="27" t="str">
        <f t="shared" si="2"/>
        <v>film &amp; video</v>
      </c>
      <c r="R4" s="27" t="str">
        <f t="shared" si="3"/>
        <v>television</v>
      </c>
      <c r="S4" s="14">
        <f t="shared" si="4"/>
        <v>42405.494016203702</v>
      </c>
      <c r="T4" s="14">
        <f t="shared" si="5"/>
        <v>42415.494016203702</v>
      </c>
    </row>
    <row r="5" spans="1:20" ht="30" x14ac:dyDescent="0.25">
      <c r="A5">
        <v>3</v>
      </c>
      <c r="B5" s="1" t="s">
        <v>5</v>
      </c>
      <c r="C5" s="1" t="s">
        <v>4114</v>
      </c>
      <c r="D5" s="5">
        <v>10000</v>
      </c>
      <c r="E5" s="5">
        <v>10390</v>
      </c>
      <c r="F5" s="12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5">
        <f t="shared" si="1"/>
        <v>69.27</v>
      </c>
      <c r="Q5" s="27" t="str">
        <f t="shared" si="2"/>
        <v>film &amp; video</v>
      </c>
      <c r="R5" s="27" t="str">
        <f t="shared" si="3"/>
        <v>television</v>
      </c>
      <c r="S5" s="14">
        <f t="shared" si="4"/>
        <v>41828.306793981479</v>
      </c>
      <c r="T5" s="14">
        <f t="shared" si="5"/>
        <v>41858.306793981479</v>
      </c>
    </row>
    <row r="6" spans="1:20" ht="60" x14ac:dyDescent="0.25">
      <c r="A6">
        <v>4</v>
      </c>
      <c r="B6" s="1" t="s">
        <v>6</v>
      </c>
      <c r="C6" s="1" t="s">
        <v>4115</v>
      </c>
      <c r="D6" s="5">
        <v>44000</v>
      </c>
      <c r="E6" s="5">
        <v>54116.28</v>
      </c>
      <c r="F6" s="12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5">
        <f t="shared" si="1"/>
        <v>190.55</v>
      </c>
      <c r="Q6" s="27" t="str">
        <f t="shared" si="2"/>
        <v>film &amp; video</v>
      </c>
      <c r="R6" s="27" t="str">
        <f t="shared" si="3"/>
        <v>television</v>
      </c>
      <c r="S6" s="14">
        <f t="shared" si="4"/>
        <v>42327.625914351847</v>
      </c>
      <c r="T6" s="14">
        <f t="shared" si="5"/>
        <v>42357.625914351847</v>
      </c>
    </row>
    <row r="7" spans="1:20" ht="45" x14ac:dyDescent="0.25">
      <c r="A7">
        <v>5</v>
      </c>
      <c r="B7" s="1" t="s">
        <v>7</v>
      </c>
      <c r="C7" s="1" t="s">
        <v>4116</v>
      </c>
      <c r="D7" s="5">
        <v>3999</v>
      </c>
      <c r="E7" s="5">
        <v>4390</v>
      </c>
      <c r="F7" s="12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110.00000000000001</v>
      </c>
      <c r="P7" s="5">
        <f t="shared" si="1"/>
        <v>93.4</v>
      </c>
      <c r="Q7" s="27" t="str">
        <f t="shared" si="2"/>
        <v>film &amp; video</v>
      </c>
      <c r="R7" s="27" t="str">
        <f t="shared" si="3"/>
        <v>television</v>
      </c>
      <c r="S7" s="14">
        <f t="shared" si="4"/>
        <v>42563.724618055552</v>
      </c>
      <c r="T7" s="14">
        <f t="shared" si="5"/>
        <v>42580.024305555555</v>
      </c>
    </row>
    <row r="8" spans="1:20" ht="60" x14ac:dyDescent="0.25">
      <c r="A8">
        <v>6</v>
      </c>
      <c r="B8" s="1" t="s">
        <v>8</v>
      </c>
      <c r="C8" s="1" t="s">
        <v>4117</v>
      </c>
      <c r="D8" s="5">
        <v>8000</v>
      </c>
      <c r="E8" s="5">
        <v>8519</v>
      </c>
      <c r="F8" s="12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5">
        <f t="shared" si="1"/>
        <v>146.88</v>
      </c>
      <c r="Q8" s="27" t="str">
        <f t="shared" si="2"/>
        <v>film &amp; video</v>
      </c>
      <c r="R8" s="27" t="str">
        <f t="shared" si="3"/>
        <v>television</v>
      </c>
      <c r="S8" s="14">
        <f t="shared" si="4"/>
        <v>41793.864004629628</v>
      </c>
      <c r="T8" s="14">
        <f t="shared" si="5"/>
        <v>41803.864004629628</v>
      </c>
    </row>
    <row r="9" spans="1:20" ht="60" x14ac:dyDescent="0.25">
      <c r="A9">
        <v>7</v>
      </c>
      <c r="B9" s="1" t="s">
        <v>9</v>
      </c>
      <c r="C9" s="1" t="s">
        <v>4118</v>
      </c>
      <c r="D9" s="5">
        <v>9000</v>
      </c>
      <c r="E9" s="5">
        <v>9110</v>
      </c>
      <c r="F9" s="12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5">
        <f t="shared" si="1"/>
        <v>159.82</v>
      </c>
      <c r="Q9" s="27" t="str">
        <f t="shared" si="2"/>
        <v>film &amp; video</v>
      </c>
      <c r="R9" s="27" t="str">
        <f t="shared" si="3"/>
        <v>television</v>
      </c>
      <c r="S9" s="14">
        <f t="shared" si="4"/>
        <v>42515.838738425926</v>
      </c>
      <c r="T9" s="14">
        <f t="shared" si="5"/>
        <v>42555.838738425926</v>
      </c>
    </row>
    <row r="10" spans="1:20" ht="30" x14ac:dyDescent="0.25">
      <c r="A10">
        <v>8</v>
      </c>
      <c r="B10" s="1" t="s">
        <v>10</v>
      </c>
      <c r="C10" s="1" t="s">
        <v>4119</v>
      </c>
      <c r="D10" s="5">
        <v>3500</v>
      </c>
      <c r="E10" s="5">
        <v>3501.52</v>
      </c>
      <c r="F10" s="12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5">
        <f t="shared" si="1"/>
        <v>291.79000000000002</v>
      </c>
      <c r="Q10" s="27" t="str">
        <f t="shared" si="2"/>
        <v>film &amp; video</v>
      </c>
      <c r="R10" s="27" t="str">
        <f t="shared" si="3"/>
        <v>television</v>
      </c>
      <c r="S10" s="14">
        <f t="shared" si="4"/>
        <v>42468.736249999994</v>
      </c>
      <c r="T10" s="14">
        <f t="shared" si="5"/>
        <v>42475.666666666664</v>
      </c>
    </row>
    <row r="11" spans="1:20" ht="45" x14ac:dyDescent="0.25">
      <c r="A11">
        <v>9</v>
      </c>
      <c r="B11" s="1" t="s">
        <v>11</v>
      </c>
      <c r="C11" s="1" t="s">
        <v>4120</v>
      </c>
      <c r="D11" s="5">
        <v>500</v>
      </c>
      <c r="E11" s="5">
        <v>629.99</v>
      </c>
      <c r="F11" s="12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5">
        <f t="shared" si="1"/>
        <v>31.5</v>
      </c>
      <c r="Q11" s="27" t="str">
        <f t="shared" si="2"/>
        <v>film &amp; video</v>
      </c>
      <c r="R11" s="27" t="str">
        <f t="shared" si="3"/>
        <v>television</v>
      </c>
      <c r="S11" s="14">
        <f t="shared" si="4"/>
        <v>42446.895185185182</v>
      </c>
      <c r="T11" s="14">
        <f t="shared" si="5"/>
        <v>42476.895185185182</v>
      </c>
    </row>
    <row r="12" spans="1:20" ht="60" x14ac:dyDescent="0.25">
      <c r="A12">
        <v>10</v>
      </c>
      <c r="B12" s="1" t="s">
        <v>12</v>
      </c>
      <c r="C12" s="1" t="s">
        <v>4121</v>
      </c>
      <c r="D12" s="5">
        <v>3000</v>
      </c>
      <c r="E12" s="5">
        <v>3015</v>
      </c>
      <c r="F12" s="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5">
        <f t="shared" si="1"/>
        <v>158.68</v>
      </c>
      <c r="Q12" s="27" t="str">
        <f t="shared" si="2"/>
        <v>film &amp; video</v>
      </c>
      <c r="R12" s="27" t="str">
        <f t="shared" si="3"/>
        <v>television</v>
      </c>
      <c r="S12" s="14">
        <f t="shared" si="4"/>
        <v>41779.859710648147</v>
      </c>
      <c r="T12" s="14">
        <f t="shared" si="5"/>
        <v>41814.859710648147</v>
      </c>
    </row>
    <row r="13" spans="1:20" ht="60" x14ac:dyDescent="0.25">
      <c r="A13">
        <v>11</v>
      </c>
      <c r="B13" s="1" t="s">
        <v>13</v>
      </c>
      <c r="C13" s="1" t="s">
        <v>4122</v>
      </c>
      <c r="D13" s="5">
        <v>5000</v>
      </c>
      <c r="E13" s="5">
        <v>6025</v>
      </c>
      <c r="F13" s="12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5">
        <f t="shared" si="1"/>
        <v>80.33</v>
      </c>
      <c r="Q13" s="27" t="str">
        <f t="shared" si="2"/>
        <v>film &amp; video</v>
      </c>
      <c r="R13" s="27" t="str">
        <f t="shared" si="3"/>
        <v>television</v>
      </c>
      <c r="S13" s="14">
        <f t="shared" si="4"/>
        <v>42572.570162037031</v>
      </c>
      <c r="T13" s="14">
        <f t="shared" si="5"/>
        <v>42603.916666666664</v>
      </c>
    </row>
    <row r="14" spans="1:20" ht="60" x14ac:dyDescent="0.25">
      <c r="A14">
        <v>12</v>
      </c>
      <c r="B14" s="1" t="s">
        <v>14</v>
      </c>
      <c r="C14" s="1" t="s">
        <v>4123</v>
      </c>
      <c r="D14" s="5">
        <v>30000</v>
      </c>
      <c r="E14" s="5">
        <v>49588</v>
      </c>
      <c r="F14" s="12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5">
        <f t="shared" si="1"/>
        <v>59.96</v>
      </c>
      <c r="Q14" s="27" t="str">
        <f t="shared" si="2"/>
        <v>film &amp; video</v>
      </c>
      <c r="R14" s="27" t="str">
        <f t="shared" si="3"/>
        <v>television</v>
      </c>
      <c r="S14" s="14">
        <f t="shared" si="4"/>
        <v>41791.504918981482</v>
      </c>
      <c r="T14" s="14">
        <f t="shared" si="5"/>
        <v>41835.916666666664</v>
      </c>
    </row>
    <row r="15" spans="1:20" ht="45" x14ac:dyDescent="0.25">
      <c r="A15">
        <v>13</v>
      </c>
      <c r="B15" s="1" t="s">
        <v>15</v>
      </c>
      <c r="C15" s="1" t="s">
        <v>4124</v>
      </c>
      <c r="D15" s="5">
        <v>3500</v>
      </c>
      <c r="E15" s="5">
        <v>5599</v>
      </c>
      <c r="F15" s="12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5">
        <f t="shared" si="1"/>
        <v>109.78</v>
      </c>
      <c r="Q15" s="27" t="str">
        <f t="shared" si="2"/>
        <v>film &amp; video</v>
      </c>
      <c r="R15" s="27" t="str">
        <f t="shared" si="3"/>
        <v>television</v>
      </c>
      <c r="S15" s="14">
        <f t="shared" si="4"/>
        <v>42508.468854166662</v>
      </c>
      <c r="T15" s="14">
        <f t="shared" si="5"/>
        <v>42544.643749999996</v>
      </c>
    </row>
    <row r="16" spans="1:20" ht="30" x14ac:dyDescent="0.25">
      <c r="A16">
        <v>14</v>
      </c>
      <c r="B16" s="1" t="s">
        <v>16</v>
      </c>
      <c r="C16" s="1" t="s">
        <v>4125</v>
      </c>
      <c r="D16" s="5">
        <v>6000</v>
      </c>
      <c r="E16" s="5">
        <v>6056</v>
      </c>
      <c r="F16" s="12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5">
        <f t="shared" si="1"/>
        <v>147.71</v>
      </c>
      <c r="Q16" s="27" t="str">
        <f t="shared" si="2"/>
        <v>film &amp; video</v>
      </c>
      <c r="R16" s="27" t="str">
        <f t="shared" si="3"/>
        <v>television</v>
      </c>
      <c r="S16" s="14">
        <f t="shared" si="4"/>
        <v>41807.818148148144</v>
      </c>
      <c r="T16" s="14">
        <f t="shared" si="5"/>
        <v>41833.374305555553</v>
      </c>
    </row>
    <row r="17" spans="1:20" ht="45" x14ac:dyDescent="0.25">
      <c r="A17">
        <v>15</v>
      </c>
      <c r="B17" s="1" t="s">
        <v>17</v>
      </c>
      <c r="C17" s="1" t="s">
        <v>4126</v>
      </c>
      <c r="D17" s="5">
        <v>2000</v>
      </c>
      <c r="E17" s="5">
        <v>2132</v>
      </c>
      <c r="F17" s="12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5">
        <f t="shared" si="1"/>
        <v>21.76</v>
      </c>
      <c r="Q17" s="27" t="str">
        <f t="shared" si="2"/>
        <v>film &amp; video</v>
      </c>
      <c r="R17" s="27" t="str">
        <f t="shared" si="3"/>
        <v>television</v>
      </c>
      <c r="S17" s="14">
        <f t="shared" si="4"/>
        <v>42256.183541666665</v>
      </c>
      <c r="T17" s="14">
        <f t="shared" si="5"/>
        <v>42274.634722222218</v>
      </c>
    </row>
    <row r="18" spans="1:20" ht="60" x14ac:dyDescent="0.25">
      <c r="A18">
        <v>16</v>
      </c>
      <c r="B18" s="1" t="s">
        <v>18</v>
      </c>
      <c r="C18" s="1" t="s">
        <v>4127</v>
      </c>
      <c r="D18" s="5">
        <v>12000</v>
      </c>
      <c r="E18" s="5">
        <v>12029</v>
      </c>
      <c r="F18" s="12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5">
        <f t="shared" si="1"/>
        <v>171.84</v>
      </c>
      <c r="Q18" s="27" t="str">
        <f t="shared" si="2"/>
        <v>film &amp; video</v>
      </c>
      <c r="R18" s="27" t="str">
        <f t="shared" si="3"/>
        <v>television</v>
      </c>
      <c r="S18" s="14">
        <f t="shared" si="4"/>
        <v>41760.588090277779</v>
      </c>
      <c r="T18" s="14">
        <f t="shared" si="5"/>
        <v>41806.020833333328</v>
      </c>
    </row>
    <row r="19" spans="1:20" ht="60" x14ac:dyDescent="0.25">
      <c r="A19">
        <v>17</v>
      </c>
      <c r="B19" s="1" t="s">
        <v>19</v>
      </c>
      <c r="C19" s="1" t="s">
        <v>4128</v>
      </c>
      <c r="D19" s="5">
        <v>1500</v>
      </c>
      <c r="E19" s="5">
        <v>1510</v>
      </c>
      <c r="F19" s="12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5">
        <f t="shared" si="1"/>
        <v>41.94</v>
      </c>
      <c r="Q19" s="27" t="str">
        <f t="shared" si="2"/>
        <v>film &amp; video</v>
      </c>
      <c r="R19" s="27" t="str">
        <f t="shared" si="3"/>
        <v>television</v>
      </c>
      <c r="S19" s="14">
        <f t="shared" si="4"/>
        <v>41917.523402777777</v>
      </c>
      <c r="T19" s="14">
        <f t="shared" si="5"/>
        <v>41947.565069444441</v>
      </c>
    </row>
    <row r="20" spans="1:20" ht="45" x14ac:dyDescent="0.25">
      <c r="A20">
        <v>18</v>
      </c>
      <c r="B20" s="1" t="s">
        <v>20</v>
      </c>
      <c r="C20" s="1" t="s">
        <v>4129</v>
      </c>
      <c r="D20" s="5">
        <v>30000</v>
      </c>
      <c r="E20" s="5">
        <v>31896.33</v>
      </c>
      <c r="F20" s="12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5">
        <f t="shared" si="1"/>
        <v>93.26</v>
      </c>
      <c r="Q20" s="27" t="str">
        <f t="shared" si="2"/>
        <v>film &amp; video</v>
      </c>
      <c r="R20" s="27" t="str">
        <f t="shared" si="3"/>
        <v>television</v>
      </c>
      <c r="S20" s="14">
        <f t="shared" si="4"/>
        <v>41869.333981481483</v>
      </c>
      <c r="T20" s="14">
        <f t="shared" si="5"/>
        <v>41899.333981481483</v>
      </c>
    </row>
    <row r="21" spans="1:20" ht="60" x14ac:dyDescent="0.25">
      <c r="A21">
        <v>19</v>
      </c>
      <c r="B21" s="1" t="s">
        <v>21</v>
      </c>
      <c r="C21" s="1" t="s">
        <v>4130</v>
      </c>
      <c r="D21" s="5">
        <v>850</v>
      </c>
      <c r="E21" s="5">
        <v>1235</v>
      </c>
      <c r="F21" s="12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5">
        <f t="shared" si="1"/>
        <v>56.14</v>
      </c>
      <c r="Q21" s="27" t="str">
        <f t="shared" si="2"/>
        <v>film &amp; video</v>
      </c>
      <c r="R21" s="27" t="str">
        <f t="shared" si="3"/>
        <v>television</v>
      </c>
      <c r="S21" s="14">
        <f t="shared" si="4"/>
        <v>42175.608032407406</v>
      </c>
      <c r="T21" s="14">
        <f t="shared" si="5"/>
        <v>42205.608032407406</v>
      </c>
    </row>
    <row r="22" spans="1:20" ht="45" x14ac:dyDescent="0.25">
      <c r="A22">
        <v>20</v>
      </c>
      <c r="B22" s="1" t="s">
        <v>22</v>
      </c>
      <c r="C22" s="1" t="s">
        <v>4131</v>
      </c>
      <c r="D22" s="5">
        <v>2000</v>
      </c>
      <c r="E22" s="5">
        <v>2004</v>
      </c>
      <c r="F22" s="1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5">
        <f t="shared" si="1"/>
        <v>80.16</v>
      </c>
      <c r="Q22" s="27" t="str">
        <f t="shared" si="2"/>
        <v>film &amp; video</v>
      </c>
      <c r="R22" s="27" t="str">
        <f t="shared" si="3"/>
        <v>television</v>
      </c>
      <c r="S22" s="14">
        <f t="shared" si="4"/>
        <v>42200.549907407411</v>
      </c>
      <c r="T22" s="14">
        <f t="shared" si="5"/>
        <v>42260.549907407411</v>
      </c>
    </row>
    <row r="23" spans="1:20" ht="45" x14ac:dyDescent="0.25">
      <c r="A23">
        <v>21</v>
      </c>
      <c r="B23" s="1" t="s">
        <v>23</v>
      </c>
      <c r="C23" s="1" t="s">
        <v>4132</v>
      </c>
      <c r="D23" s="5">
        <v>18500</v>
      </c>
      <c r="E23" s="5">
        <v>20190</v>
      </c>
      <c r="F23" s="12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109.00000000000001</v>
      </c>
      <c r="P23" s="5">
        <f t="shared" si="1"/>
        <v>199.9</v>
      </c>
      <c r="Q23" s="27" t="str">
        <f t="shared" si="2"/>
        <v>film &amp; video</v>
      </c>
      <c r="R23" s="27" t="str">
        <f t="shared" si="3"/>
        <v>television</v>
      </c>
      <c r="S23" s="14">
        <f t="shared" si="4"/>
        <v>41878.418854166666</v>
      </c>
      <c r="T23" s="14">
        <f t="shared" si="5"/>
        <v>41908.418854166666</v>
      </c>
    </row>
    <row r="24" spans="1:20" ht="30" x14ac:dyDescent="0.25">
      <c r="A24">
        <v>22</v>
      </c>
      <c r="B24" s="1" t="s">
        <v>24</v>
      </c>
      <c r="C24" s="1" t="s">
        <v>4133</v>
      </c>
      <c r="D24" s="5">
        <v>350</v>
      </c>
      <c r="E24" s="5">
        <v>410</v>
      </c>
      <c r="F24" s="12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5">
        <f t="shared" si="1"/>
        <v>51.25</v>
      </c>
      <c r="Q24" s="27" t="str">
        <f t="shared" si="2"/>
        <v>film &amp; video</v>
      </c>
      <c r="R24" s="27" t="str">
        <f t="shared" si="3"/>
        <v>television</v>
      </c>
      <c r="S24" s="14">
        <f t="shared" si="4"/>
        <v>41989.703009259254</v>
      </c>
      <c r="T24" s="14">
        <f t="shared" si="5"/>
        <v>42005.124305555553</v>
      </c>
    </row>
    <row r="25" spans="1:20" ht="45" x14ac:dyDescent="0.25">
      <c r="A25">
        <v>23</v>
      </c>
      <c r="B25" s="1" t="s">
        <v>25</v>
      </c>
      <c r="C25" s="1" t="s">
        <v>4134</v>
      </c>
      <c r="D25" s="5">
        <v>2000</v>
      </c>
      <c r="E25" s="5">
        <v>2370</v>
      </c>
      <c r="F25" s="12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5">
        <f t="shared" si="1"/>
        <v>103.04</v>
      </c>
      <c r="Q25" s="27" t="str">
        <f t="shared" si="2"/>
        <v>film &amp; video</v>
      </c>
      <c r="R25" s="27" t="str">
        <f t="shared" si="3"/>
        <v>television</v>
      </c>
      <c r="S25" s="14">
        <f t="shared" si="4"/>
        <v>42097.570613425924</v>
      </c>
      <c r="T25" s="14">
        <f t="shared" si="5"/>
        <v>42124.430555555555</v>
      </c>
    </row>
    <row r="26" spans="1:20" ht="30" x14ac:dyDescent="0.25">
      <c r="A26">
        <v>24</v>
      </c>
      <c r="B26" s="1" t="s">
        <v>26</v>
      </c>
      <c r="C26" s="1" t="s">
        <v>4135</v>
      </c>
      <c r="D26" s="5">
        <v>35000</v>
      </c>
      <c r="E26" s="5">
        <v>38082.69</v>
      </c>
      <c r="F26" s="12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109.00000000000001</v>
      </c>
      <c r="P26" s="5">
        <f t="shared" si="1"/>
        <v>66.349999999999994</v>
      </c>
      <c r="Q26" s="27" t="str">
        <f t="shared" si="2"/>
        <v>film &amp; video</v>
      </c>
      <c r="R26" s="27" t="str">
        <f t="shared" si="3"/>
        <v>television</v>
      </c>
      <c r="S26" s="14">
        <f t="shared" si="4"/>
        <v>42229.611840277772</v>
      </c>
      <c r="T26" s="14">
        <f t="shared" si="5"/>
        <v>42262.61041666667</v>
      </c>
    </row>
    <row r="27" spans="1:20" ht="60" x14ac:dyDescent="0.25">
      <c r="A27">
        <v>25</v>
      </c>
      <c r="B27" s="1" t="s">
        <v>27</v>
      </c>
      <c r="C27" s="1" t="s">
        <v>4136</v>
      </c>
      <c r="D27" s="5">
        <v>600</v>
      </c>
      <c r="E27" s="5">
        <v>800</v>
      </c>
      <c r="F27" s="12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5">
        <f t="shared" si="1"/>
        <v>57.14</v>
      </c>
      <c r="Q27" s="27" t="str">
        <f t="shared" si="2"/>
        <v>film &amp; video</v>
      </c>
      <c r="R27" s="27" t="str">
        <f t="shared" si="3"/>
        <v>television</v>
      </c>
      <c r="S27" s="14">
        <f t="shared" si="4"/>
        <v>42317.816678240742</v>
      </c>
      <c r="T27" s="14">
        <f t="shared" si="5"/>
        <v>42377.816678240742</v>
      </c>
    </row>
    <row r="28" spans="1:20" ht="45" x14ac:dyDescent="0.25">
      <c r="A28">
        <v>26</v>
      </c>
      <c r="B28" s="1" t="s">
        <v>28</v>
      </c>
      <c r="C28" s="1" t="s">
        <v>4137</v>
      </c>
      <c r="D28" s="5">
        <v>1250</v>
      </c>
      <c r="E28" s="5">
        <v>1940</v>
      </c>
      <c r="F28" s="12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5">
        <f t="shared" si="1"/>
        <v>102.11</v>
      </c>
      <c r="Q28" s="27" t="str">
        <f t="shared" si="2"/>
        <v>film &amp; video</v>
      </c>
      <c r="R28" s="27" t="str">
        <f t="shared" si="3"/>
        <v>television</v>
      </c>
      <c r="S28" s="14">
        <f t="shared" si="4"/>
        <v>41828.307222222218</v>
      </c>
      <c r="T28" s="14">
        <f t="shared" si="5"/>
        <v>41868.307222222218</v>
      </c>
    </row>
    <row r="29" spans="1:20" ht="45" x14ac:dyDescent="0.25">
      <c r="A29">
        <v>27</v>
      </c>
      <c r="B29" s="1" t="s">
        <v>29</v>
      </c>
      <c r="C29" s="1" t="s">
        <v>4138</v>
      </c>
      <c r="D29" s="5">
        <v>20000</v>
      </c>
      <c r="E29" s="5">
        <v>22345</v>
      </c>
      <c r="F29" s="12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112.00000000000001</v>
      </c>
      <c r="P29" s="5">
        <f t="shared" si="1"/>
        <v>148.97</v>
      </c>
      <c r="Q29" s="27" t="str">
        <f t="shared" si="2"/>
        <v>film &amp; video</v>
      </c>
      <c r="R29" s="27" t="str">
        <f t="shared" si="3"/>
        <v>television</v>
      </c>
      <c r="S29" s="14">
        <f t="shared" si="4"/>
        <v>41928.956400462957</v>
      </c>
      <c r="T29" s="14">
        <f t="shared" si="5"/>
        <v>41958.998067129629</v>
      </c>
    </row>
    <row r="30" spans="1:20" ht="30" x14ac:dyDescent="0.25">
      <c r="A30">
        <v>28</v>
      </c>
      <c r="B30" s="1" t="s">
        <v>30</v>
      </c>
      <c r="C30" s="1" t="s">
        <v>4139</v>
      </c>
      <c r="D30" s="5">
        <v>12000</v>
      </c>
      <c r="E30" s="5">
        <v>12042</v>
      </c>
      <c r="F30" s="12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5">
        <f t="shared" si="1"/>
        <v>169.61</v>
      </c>
      <c r="Q30" s="27" t="str">
        <f t="shared" si="2"/>
        <v>film &amp; video</v>
      </c>
      <c r="R30" s="27" t="str">
        <f t="shared" si="3"/>
        <v>television</v>
      </c>
      <c r="S30" s="14">
        <f t="shared" si="4"/>
        <v>42324.755601851844</v>
      </c>
      <c r="T30" s="14">
        <f t="shared" si="5"/>
        <v>42354.755601851844</v>
      </c>
    </row>
    <row r="31" spans="1:20" ht="60" x14ac:dyDescent="0.25">
      <c r="A31">
        <v>29</v>
      </c>
      <c r="B31" s="1" t="s">
        <v>31</v>
      </c>
      <c r="C31" s="1" t="s">
        <v>4140</v>
      </c>
      <c r="D31" s="5">
        <v>3000</v>
      </c>
      <c r="E31" s="5">
        <v>3700</v>
      </c>
      <c r="F31" s="12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5">
        <f t="shared" si="1"/>
        <v>31.62</v>
      </c>
      <c r="Q31" s="27" t="str">
        <f t="shared" si="2"/>
        <v>film &amp; video</v>
      </c>
      <c r="R31" s="27" t="str">
        <f t="shared" si="3"/>
        <v>television</v>
      </c>
      <c r="S31" s="14">
        <f t="shared" si="4"/>
        <v>41812.464907407404</v>
      </c>
      <c r="T31" s="14">
        <f t="shared" si="5"/>
        <v>41842.464907407404</v>
      </c>
    </row>
    <row r="32" spans="1:20" ht="45" x14ac:dyDescent="0.25">
      <c r="A32">
        <v>30</v>
      </c>
      <c r="B32" s="1" t="s">
        <v>32</v>
      </c>
      <c r="C32" s="1" t="s">
        <v>4141</v>
      </c>
      <c r="D32" s="5">
        <v>4000</v>
      </c>
      <c r="E32" s="5">
        <v>4051.99</v>
      </c>
      <c r="F32" s="1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5">
        <f t="shared" si="1"/>
        <v>76.45</v>
      </c>
      <c r="Q32" s="27" t="str">
        <f t="shared" si="2"/>
        <v>film &amp; video</v>
      </c>
      <c r="R32" s="27" t="str">
        <f t="shared" si="3"/>
        <v>television</v>
      </c>
      <c r="S32" s="14">
        <f t="shared" si="4"/>
        <v>41842.084664351853</v>
      </c>
      <c r="T32" s="14">
        <f t="shared" si="5"/>
        <v>41872.084664351853</v>
      </c>
    </row>
    <row r="33" spans="1:20" ht="45" x14ac:dyDescent="0.25">
      <c r="A33">
        <v>31</v>
      </c>
      <c r="B33" s="1" t="s">
        <v>33</v>
      </c>
      <c r="C33" s="1" t="s">
        <v>4142</v>
      </c>
      <c r="D33" s="5">
        <v>13</v>
      </c>
      <c r="E33" s="5">
        <v>13</v>
      </c>
      <c r="F33" s="12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5">
        <f t="shared" si="1"/>
        <v>13</v>
      </c>
      <c r="Q33" s="27" t="str">
        <f t="shared" si="2"/>
        <v>film &amp; video</v>
      </c>
      <c r="R33" s="27" t="str">
        <f t="shared" si="3"/>
        <v>television</v>
      </c>
      <c r="S33" s="14">
        <f t="shared" si="4"/>
        <v>42376.583726851844</v>
      </c>
      <c r="T33" s="14">
        <f t="shared" si="5"/>
        <v>42394.583726851844</v>
      </c>
    </row>
    <row r="34" spans="1:20" ht="60" x14ac:dyDescent="0.25">
      <c r="A34">
        <v>32</v>
      </c>
      <c r="B34" s="1" t="s">
        <v>34</v>
      </c>
      <c r="C34" s="1" t="s">
        <v>4143</v>
      </c>
      <c r="D34" s="5">
        <v>28450</v>
      </c>
      <c r="E34" s="5">
        <v>28520</v>
      </c>
      <c r="F34" s="12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5">
        <f t="shared" si="1"/>
        <v>320.45</v>
      </c>
      <c r="Q34" s="27" t="str">
        <f t="shared" si="2"/>
        <v>film &amp; video</v>
      </c>
      <c r="R34" s="27" t="str">
        <f t="shared" si="3"/>
        <v>television</v>
      </c>
      <c r="S34" s="14">
        <f t="shared" si="4"/>
        <v>42461.419178240736</v>
      </c>
      <c r="T34" s="14">
        <f t="shared" si="5"/>
        <v>42502.957638888889</v>
      </c>
    </row>
    <row r="35" spans="1:20" ht="60" x14ac:dyDescent="0.25">
      <c r="A35">
        <v>33</v>
      </c>
      <c r="B35" s="1" t="s">
        <v>35</v>
      </c>
      <c r="C35" s="1" t="s">
        <v>4144</v>
      </c>
      <c r="D35" s="5">
        <v>5250</v>
      </c>
      <c r="E35" s="5">
        <v>5360</v>
      </c>
      <c r="F35" s="12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5">
        <f t="shared" si="1"/>
        <v>83.75</v>
      </c>
      <c r="Q35" s="27" t="str">
        <f t="shared" si="2"/>
        <v>film &amp; video</v>
      </c>
      <c r="R35" s="27" t="str">
        <f t="shared" si="3"/>
        <v>television</v>
      </c>
      <c r="S35" s="14">
        <f t="shared" si="4"/>
        <v>42286.452557870369</v>
      </c>
      <c r="T35" s="14">
        <f t="shared" si="5"/>
        <v>42316.49422453704</v>
      </c>
    </row>
    <row r="36" spans="1:20" ht="60" x14ac:dyDescent="0.25">
      <c r="A36">
        <v>34</v>
      </c>
      <c r="B36" s="1" t="s">
        <v>36</v>
      </c>
      <c r="C36" s="1" t="s">
        <v>4145</v>
      </c>
      <c r="D36" s="5">
        <v>2600</v>
      </c>
      <c r="E36" s="5">
        <v>3392</v>
      </c>
      <c r="F36" s="12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5">
        <f t="shared" si="1"/>
        <v>49.88</v>
      </c>
      <c r="Q36" s="27" t="str">
        <f t="shared" si="2"/>
        <v>film &amp; video</v>
      </c>
      <c r="R36" s="27" t="str">
        <f t="shared" si="3"/>
        <v>television</v>
      </c>
      <c r="S36" s="14">
        <f t="shared" si="4"/>
        <v>41841.113437499997</v>
      </c>
      <c r="T36" s="14">
        <f t="shared" si="5"/>
        <v>41856.113437499997</v>
      </c>
    </row>
    <row r="37" spans="1:20" ht="45" x14ac:dyDescent="0.25">
      <c r="A37">
        <v>35</v>
      </c>
      <c r="B37" s="1" t="s">
        <v>37</v>
      </c>
      <c r="C37" s="1" t="s">
        <v>4146</v>
      </c>
      <c r="D37" s="5">
        <v>1000</v>
      </c>
      <c r="E37" s="5">
        <v>1665</v>
      </c>
      <c r="F37" s="12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5">
        <f t="shared" si="1"/>
        <v>59.46</v>
      </c>
      <c r="Q37" s="27" t="str">
        <f t="shared" si="2"/>
        <v>film &amp; video</v>
      </c>
      <c r="R37" s="27" t="str">
        <f t="shared" si="3"/>
        <v>television</v>
      </c>
      <c r="S37" s="14">
        <f t="shared" si="4"/>
        <v>42098.083495370367</v>
      </c>
      <c r="T37" s="14">
        <f t="shared" si="5"/>
        <v>42121.791666666664</v>
      </c>
    </row>
    <row r="38" spans="1:20" ht="30" x14ac:dyDescent="0.25">
      <c r="A38">
        <v>36</v>
      </c>
      <c r="B38" s="1" t="s">
        <v>38</v>
      </c>
      <c r="C38" s="1" t="s">
        <v>4147</v>
      </c>
      <c r="D38" s="5">
        <v>6000</v>
      </c>
      <c r="E38" s="5">
        <v>8529</v>
      </c>
      <c r="F38" s="12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5">
        <f t="shared" si="1"/>
        <v>193.84</v>
      </c>
      <c r="Q38" s="27" t="str">
        <f t="shared" si="2"/>
        <v>film &amp; video</v>
      </c>
      <c r="R38" s="27" t="str">
        <f t="shared" si="3"/>
        <v>television</v>
      </c>
      <c r="S38" s="14">
        <f t="shared" si="4"/>
        <v>42068.098668981482</v>
      </c>
      <c r="T38" s="14">
        <f t="shared" si="5"/>
        <v>42098.05700231481</v>
      </c>
    </row>
    <row r="39" spans="1:20" ht="60" x14ac:dyDescent="0.25">
      <c r="A39">
        <v>37</v>
      </c>
      <c r="B39" s="1" t="s">
        <v>39</v>
      </c>
      <c r="C39" s="1" t="s">
        <v>4148</v>
      </c>
      <c r="D39" s="5">
        <v>22000</v>
      </c>
      <c r="E39" s="5">
        <v>40357</v>
      </c>
      <c r="F39" s="12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5">
        <f t="shared" si="1"/>
        <v>159.51</v>
      </c>
      <c r="Q39" s="27" t="str">
        <f t="shared" si="2"/>
        <v>film &amp; video</v>
      </c>
      <c r="R39" s="27" t="str">
        <f t="shared" si="3"/>
        <v>television</v>
      </c>
      <c r="S39" s="14">
        <f t="shared" si="4"/>
        <v>42032.484710648147</v>
      </c>
      <c r="T39" s="14">
        <f t="shared" si="5"/>
        <v>42062.484710648147</v>
      </c>
    </row>
    <row r="40" spans="1:20" ht="45" x14ac:dyDescent="0.25">
      <c r="A40">
        <v>38</v>
      </c>
      <c r="B40" s="1" t="s">
        <v>40</v>
      </c>
      <c r="C40" s="1" t="s">
        <v>4149</v>
      </c>
      <c r="D40" s="5">
        <v>2500</v>
      </c>
      <c r="E40" s="5">
        <v>2751</v>
      </c>
      <c r="F40" s="12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110.00000000000001</v>
      </c>
      <c r="P40" s="5">
        <f t="shared" si="1"/>
        <v>41.68</v>
      </c>
      <c r="Q40" s="27" t="str">
        <f t="shared" si="2"/>
        <v>film &amp; video</v>
      </c>
      <c r="R40" s="27" t="str">
        <f t="shared" si="3"/>
        <v>television</v>
      </c>
      <c r="S40" s="14">
        <f t="shared" si="4"/>
        <v>41374.848888888882</v>
      </c>
      <c r="T40" s="14">
        <f t="shared" si="5"/>
        <v>41404.848888888882</v>
      </c>
    </row>
    <row r="41" spans="1:20" ht="60" x14ac:dyDescent="0.25">
      <c r="A41">
        <v>39</v>
      </c>
      <c r="B41" s="1" t="s">
        <v>41</v>
      </c>
      <c r="C41" s="1" t="s">
        <v>4150</v>
      </c>
      <c r="D41" s="5">
        <v>25000</v>
      </c>
      <c r="E41" s="5">
        <v>32745</v>
      </c>
      <c r="F41" s="12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5">
        <f t="shared" si="1"/>
        <v>150.9</v>
      </c>
      <c r="Q41" s="27" t="str">
        <f t="shared" si="2"/>
        <v>film &amp; video</v>
      </c>
      <c r="R41" s="27" t="str">
        <f t="shared" si="3"/>
        <v>television</v>
      </c>
      <c r="S41" s="14">
        <f t="shared" si="4"/>
        <v>41753.838749999995</v>
      </c>
      <c r="T41" s="14">
        <f t="shared" si="5"/>
        <v>41784.749305555553</v>
      </c>
    </row>
    <row r="42" spans="1:20" ht="60" x14ac:dyDescent="0.25">
      <c r="A42">
        <v>40</v>
      </c>
      <c r="B42" s="1" t="s">
        <v>42</v>
      </c>
      <c r="C42" s="1" t="s">
        <v>4151</v>
      </c>
      <c r="D42" s="5">
        <v>2000</v>
      </c>
      <c r="E42" s="5">
        <v>2027</v>
      </c>
      <c r="F42" s="1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5">
        <f t="shared" si="1"/>
        <v>126.69</v>
      </c>
      <c r="Q42" s="27" t="str">
        <f t="shared" si="2"/>
        <v>film &amp; video</v>
      </c>
      <c r="R42" s="27" t="str">
        <f t="shared" si="3"/>
        <v>television</v>
      </c>
      <c r="S42" s="14">
        <f t="shared" si="4"/>
        <v>41789.005648148144</v>
      </c>
      <c r="T42" s="14">
        <f t="shared" si="5"/>
        <v>41808.958333333328</v>
      </c>
    </row>
    <row r="43" spans="1:20" ht="60" x14ac:dyDescent="0.25">
      <c r="A43">
        <v>41</v>
      </c>
      <c r="B43" s="1" t="s">
        <v>43</v>
      </c>
      <c r="C43" s="1" t="s">
        <v>4152</v>
      </c>
      <c r="D43" s="5">
        <v>2000</v>
      </c>
      <c r="E43" s="5">
        <v>2000</v>
      </c>
      <c r="F43" s="12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5">
        <f t="shared" si="1"/>
        <v>105.26</v>
      </c>
      <c r="Q43" s="27" t="str">
        <f t="shared" si="2"/>
        <v>film &amp; video</v>
      </c>
      <c r="R43" s="27" t="str">
        <f t="shared" si="3"/>
        <v>television</v>
      </c>
      <c r="S43" s="14">
        <f t="shared" si="4"/>
        <v>41887.360578703701</v>
      </c>
      <c r="T43" s="14">
        <f t="shared" si="5"/>
        <v>41917.360578703701</v>
      </c>
    </row>
    <row r="44" spans="1:20" ht="60" x14ac:dyDescent="0.25">
      <c r="A44">
        <v>42</v>
      </c>
      <c r="B44" s="1" t="s">
        <v>44</v>
      </c>
      <c r="C44" s="1" t="s">
        <v>4153</v>
      </c>
      <c r="D44" s="5">
        <v>14000</v>
      </c>
      <c r="E44" s="5">
        <v>19860</v>
      </c>
      <c r="F44" s="12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5">
        <f t="shared" si="1"/>
        <v>117.51</v>
      </c>
      <c r="Q44" s="27" t="str">
        <f t="shared" si="2"/>
        <v>film &amp; video</v>
      </c>
      <c r="R44" s="27" t="str">
        <f t="shared" si="3"/>
        <v>television</v>
      </c>
      <c r="S44" s="14">
        <f t="shared" si="4"/>
        <v>41971.430856481478</v>
      </c>
      <c r="T44" s="14">
        <f t="shared" si="5"/>
        <v>42001.430856481478</v>
      </c>
    </row>
    <row r="45" spans="1:20" ht="60" x14ac:dyDescent="0.25">
      <c r="A45">
        <v>43</v>
      </c>
      <c r="B45" s="1" t="s">
        <v>45</v>
      </c>
      <c r="C45" s="1" t="s">
        <v>4154</v>
      </c>
      <c r="D45" s="5">
        <v>10000</v>
      </c>
      <c r="E45" s="5">
        <v>30866</v>
      </c>
      <c r="F45" s="12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5">
        <f t="shared" si="1"/>
        <v>117.36</v>
      </c>
      <c r="Q45" s="27" t="str">
        <f t="shared" si="2"/>
        <v>film &amp; video</v>
      </c>
      <c r="R45" s="27" t="str">
        <f t="shared" si="3"/>
        <v>television</v>
      </c>
      <c r="S45" s="14">
        <f t="shared" si="4"/>
        <v>41802.582013888888</v>
      </c>
      <c r="T45" s="14">
        <f t="shared" si="5"/>
        <v>41832.791666666664</v>
      </c>
    </row>
    <row r="46" spans="1:20" ht="60" x14ac:dyDescent="0.25">
      <c r="A46">
        <v>44</v>
      </c>
      <c r="B46" s="1" t="s">
        <v>46</v>
      </c>
      <c r="C46" s="1" t="s">
        <v>4155</v>
      </c>
      <c r="D46" s="5">
        <v>2000</v>
      </c>
      <c r="E46" s="5">
        <v>2000</v>
      </c>
      <c r="F46" s="12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5">
        <f t="shared" si="1"/>
        <v>133.33000000000001</v>
      </c>
      <c r="Q46" s="27" t="str">
        <f t="shared" si="2"/>
        <v>film &amp; video</v>
      </c>
      <c r="R46" s="27" t="str">
        <f t="shared" si="3"/>
        <v>television</v>
      </c>
      <c r="S46" s="14">
        <f t="shared" si="4"/>
        <v>41873.890474537038</v>
      </c>
      <c r="T46" s="14">
        <f t="shared" si="5"/>
        <v>41918.890474537038</v>
      </c>
    </row>
    <row r="47" spans="1:20" ht="45" x14ac:dyDescent="0.25">
      <c r="A47">
        <v>45</v>
      </c>
      <c r="B47" s="1" t="s">
        <v>47</v>
      </c>
      <c r="C47" s="1" t="s">
        <v>4156</v>
      </c>
      <c r="D47" s="5">
        <v>5000</v>
      </c>
      <c r="E47" s="5">
        <v>6000</v>
      </c>
      <c r="F47" s="12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5">
        <f t="shared" si="1"/>
        <v>98.36</v>
      </c>
      <c r="Q47" s="27" t="str">
        <f t="shared" si="2"/>
        <v>film &amp; video</v>
      </c>
      <c r="R47" s="27" t="str">
        <f t="shared" si="3"/>
        <v>television</v>
      </c>
      <c r="S47" s="14">
        <f t="shared" si="4"/>
        <v>42457.415590277778</v>
      </c>
      <c r="T47" s="14">
        <f t="shared" si="5"/>
        <v>42487.415590277778</v>
      </c>
    </row>
    <row r="48" spans="1:20" ht="45" x14ac:dyDescent="0.25">
      <c r="A48">
        <v>46</v>
      </c>
      <c r="B48" s="1" t="s">
        <v>48</v>
      </c>
      <c r="C48" s="1" t="s">
        <v>4157</v>
      </c>
      <c r="D48" s="5">
        <v>8400</v>
      </c>
      <c r="E48" s="5">
        <v>8750</v>
      </c>
      <c r="F48" s="12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5">
        <f t="shared" si="1"/>
        <v>194.44</v>
      </c>
      <c r="Q48" s="27" t="str">
        <f t="shared" si="2"/>
        <v>film &amp; video</v>
      </c>
      <c r="R48" s="27" t="str">
        <f t="shared" si="3"/>
        <v>television</v>
      </c>
      <c r="S48" s="14">
        <f t="shared" si="4"/>
        <v>42323.756643518522</v>
      </c>
      <c r="T48" s="14">
        <f t="shared" si="5"/>
        <v>42353.756643518522</v>
      </c>
    </row>
    <row r="49" spans="1:20" ht="60" x14ac:dyDescent="0.25">
      <c r="A49">
        <v>47</v>
      </c>
      <c r="B49" s="1" t="s">
        <v>49</v>
      </c>
      <c r="C49" s="1" t="s">
        <v>4158</v>
      </c>
      <c r="D49" s="5">
        <v>5000</v>
      </c>
      <c r="E49" s="5">
        <v>5380.55</v>
      </c>
      <c r="F49" s="12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5">
        <f t="shared" si="1"/>
        <v>76.87</v>
      </c>
      <c r="Q49" s="27" t="str">
        <f t="shared" si="2"/>
        <v>film &amp; video</v>
      </c>
      <c r="R49" s="27" t="str">
        <f t="shared" si="3"/>
        <v>television</v>
      </c>
      <c r="S49" s="14">
        <f t="shared" si="4"/>
        <v>41932.611192129625</v>
      </c>
      <c r="T49" s="14">
        <f t="shared" si="5"/>
        <v>41992.652858796289</v>
      </c>
    </row>
    <row r="50" spans="1:20" ht="60" x14ac:dyDescent="0.25">
      <c r="A50">
        <v>48</v>
      </c>
      <c r="B50" s="1" t="s">
        <v>50</v>
      </c>
      <c r="C50" s="1" t="s">
        <v>4159</v>
      </c>
      <c r="D50" s="5">
        <v>2000</v>
      </c>
      <c r="E50" s="5">
        <v>2159</v>
      </c>
      <c r="F50" s="12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5">
        <f t="shared" si="1"/>
        <v>56.82</v>
      </c>
      <c r="Q50" s="27" t="str">
        <f t="shared" si="2"/>
        <v>film &amp; video</v>
      </c>
      <c r="R50" s="27" t="str">
        <f t="shared" si="3"/>
        <v>television</v>
      </c>
      <c r="S50" s="14">
        <f t="shared" si="4"/>
        <v>42033.308564814812</v>
      </c>
      <c r="T50" s="14">
        <f t="shared" si="5"/>
        <v>42064.291666666664</v>
      </c>
    </row>
    <row r="51" spans="1:20" ht="30" x14ac:dyDescent="0.25">
      <c r="A51">
        <v>49</v>
      </c>
      <c r="B51" s="1" t="s">
        <v>51</v>
      </c>
      <c r="C51" s="1" t="s">
        <v>4160</v>
      </c>
      <c r="D51" s="5">
        <v>12000</v>
      </c>
      <c r="E51" s="5">
        <v>12000</v>
      </c>
      <c r="F51" s="12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5">
        <f t="shared" si="1"/>
        <v>137.93</v>
      </c>
      <c r="Q51" s="27" t="str">
        <f t="shared" si="2"/>
        <v>film &amp; video</v>
      </c>
      <c r="R51" s="27" t="str">
        <f t="shared" si="3"/>
        <v>television</v>
      </c>
      <c r="S51" s="14">
        <f t="shared" si="4"/>
        <v>42270.968113425923</v>
      </c>
      <c r="T51" s="14">
        <f t="shared" si="5"/>
        <v>42300.968113425923</v>
      </c>
    </row>
    <row r="52" spans="1:20" ht="45" x14ac:dyDescent="0.25">
      <c r="A52">
        <v>50</v>
      </c>
      <c r="B52" s="1" t="s">
        <v>52</v>
      </c>
      <c r="C52" s="1" t="s">
        <v>4161</v>
      </c>
      <c r="D52" s="5">
        <v>600</v>
      </c>
      <c r="E52" s="5">
        <v>600</v>
      </c>
      <c r="F52" s="1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5">
        <f t="shared" si="1"/>
        <v>27.27</v>
      </c>
      <c r="Q52" s="27" t="str">
        <f t="shared" si="2"/>
        <v>film &amp; video</v>
      </c>
      <c r="R52" s="27" t="str">
        <f t="shared" si="3"/>
        <v>television</v>
      </c>
      <c r="S52" s="14">
        <f t="shared" si="4"/>
        <v>41995.544652777775</v>
      </c>
      <c r="T52" s="14">
        <f t="shared" si="5"/>
        <v>42034.499999999993</v>
      </c>
    </row>
    <row r="53" spans="1:20" ht="60" x14ac:dyDescent="0.25">
      <c r="A53">
        <v>51</v>
      </c>
      <c r="B53" s="1" t="s">
        <v>53</v>
      </c>
      <c r="C53" s="1" t="s">
        <v>4162</v>
      </c>
      <c r="D53" s="5">
        <v>11000</v>
      </c>
      <c r="E53" s="5">
        <v>14082</v>
      </c>
      <c r="F53" s="12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5">
        <f t="shared" si="1"/>
        <v>118.34</v>
      </c>
      <c r="Q53" s="27" t="str">
        <f t="shared" si="2"/>
        <v>film &amp; video</v>
      </c>
      <c r="R53" s="27" t="str">
        <f t="shared" si="3"/>
        <v>television</v>
      </c>
      <c r="S53" s="14">
        <f t="shared" si="4"/>
        <v>42196.720335648148</v>
      </c>
      <c r="T53" s="14">
        <f t="shared" si="5"/>
        <v>42226.720335648148</v>
      </c>
    </row>
    <row r="54" spans="1:20" ht="45" x14ac:dyDescent="0.25">
      <c r="A54">
        <v>52</v>
      </c>
      <c r="B54" s="1" t="s">
        <v>54</v>
      </c>
      <c r="C54" s="1" t="s">
        <v>4163</v>
      </c>
      <c r="D54" s="5">
        <v>10000</v>
      </c>
      <c r="E54" s="5">
        <v>11621</v>
      </c>
      <c r="F54" s="12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115.99999999999999</v>
      </c>
      <c r="P54" s="5">
        <f t="shared" si="1"/>
        <v>223.48</v>
      </c>
      <c r="Q54" s="27" t="str">
        <f t="shared" si="2"/>
        <v>film &amp; video</v>
      </c>
      <c r="R54" s="27" t="str">
        <f t="shared" si="3"/>
        <v>television</v>
      </c>
      <c r="S54" s="14">
        <f t="shared" si="4"/>
        <v>41807.493587962963</v>
      </c>
      <c r="T54" s="14">
        <f t="shared" si="5"/>
        <v>41837.493587962963</v>
      </c>
    </row>
    <row r="55" spans="1:20" ht="30" x14ac:dyDescent="0.25">
      <c r="A55">
        <v>53</v>
      </c>
      <c r="B55" s="1" t="s">
        <v>55</v>
      </c>
      <c r="C55" s="1" t="s">
        <v>4164</v>
      </c>
      <c r="D55" s="5">
        <v>3000</v>
      </c>
      <c r="E55" s="5">
        <v>3289</v>
      </c>
      <c r="F55" s="12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110.00000000000001</v>
      </c>
      <c r="P55" s="5">
        <f t="shared" si="1"/>
        <v>28.11</v>
      </c>
      <c r="Q55" s="27" t="str">
        <f t="shared" si="2"/>
        <v>film &amp; video</v>
      </c>
      <c r="R55" s="27" t="str">
        <f t="shared" si="3"/>
        <v>television</v>
      </c>
      <c r="S55" s="14">
        <f t="shared" si="4"/>
        <v>41719.340798611105</v>
      </c>
      <c r="T55" s="14">
        <f t="shared" si="5"/>
        <v>41733.708333333328</v>
      </c>
    </row>
    <row r="56" spans="1:20" ht="60" x14ac:dyDescent="0.25">
      <c r="A56">
        <v>54</v>
      </c>
      <c r="B56" s="1" t="s">
        <v>56</v>
      </c>
      <c r="C56" s="1" t="s">
        <v>4165</v>
      </c>
      <c r="D56" s="5">
        <v>10000</v>
      </c>
      <c r="E56" s="5">
        <v>10100</v>
      </c>
      <c r="F56" s="12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5">
        <f t="shared" si="1"/>
        <v>194.23</v>
      </c>
      <c r="Q56" s="27" t="str">
        <f t="shared" si="2"/>
        <v>film &amp; video</v>
      </c>
      <c r="R56" s="27" t="str">
        <f t="shared" si="3"/>
        <v>television</v>
      </c>
      <c r="S56" s="14">
        <f t="shared" si="4"/>
        <v>42333.504872685182</v>
      </c>
      <c r="T56" s="14">
        <f t="shared" si="5"/>
        <v>42363.504872685182</v>
      </c>
    </row>
    <row r="57" spans="1:20" ht="45" x14ac:dyDescent="0.25">
      <c r="A57">
        <v>55</v>
      </c>
      <c r="B57" s="1" t="s">
        <v>57</v>
      </c>
      <c r="C57" s="1" t="s">
        <v>4166</v>
      </c>
      <c r="D57" s="5">
        <v>8600</v>
      </c>
      <c r="E57" s="5">
        <v>11090</v>
      </c>
      <c r="F57" s="12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5">
        <f t="shared" si="1"/>
        <v>128.94999999999999</v>
      </c>
      <c r="Q57" s="27" t="str">
        <f t="shared" si="2"/>
        <v>film &amp; video</v>
      </c>
      <c r="R57" s="27" t="str">
        <f t="shared" si="3"/>
        <v>television</v>
      </c>
      <c r="S57" s="14">
        <f t="shared" si="4"/>
        <v>42496.760601851849</v>
      </c>
      <c r="T57" s="14">
        <f t="shared" si="5"/>
        <v>42517.760601851849</v>
      </c>
    </row>
    <row r="58" spans="1:20" ht="45" x14ac:dyDescent="0.25">
      <c r="A58">
        <v>56</v>
      </c>
      <c r="B58" s="1" t="s">
        <v>58</v>
      </c>
      <c r="C58" s="1" t="s">
        <v>4167</v>
      </c>
      <c r="D58" s="5">
        <v>8000</v>
      </c>
      <c r="E58" s="5">
        <v>8581</v>
      </c>
      <c r="F58" s="12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5">
        <f t="shared" si="1"/>
        <v>49.32</v>
      </c>
      <c r="Q58" s="27" t="str">
        <f t="shared" si="2"/>
        <v>film &amp; video</v>
      </c>
      <c r="R58" s="27" t="str">
        <f t="shared" si="3"/>
        <v>television</v>
      </c>
      <c r="S58" s="14">
        <f t="shared" si="4"/>
        <v>42149.340555555551</v>
      </c>
      <c r="T58" s="14">
        <f t="shared" si="5"/>
        <v>42163.458333333336</v>
      </c>
    </row>
    <row r="59" spans="1:20" ht="60" x14ac:dyDescent="0.25">
      <c r="A59">
        <v>57</v>
      </c>
      <c r="B59" s="1" t="s">
        <v>59</v>
      </c>
      <c r="C59" s="1" t="s">
        <v>4168</v>
      </c>
      <c r="D59" s="5">
        <v>15000</v>
      </c>
      <c r="E59" s="5">
        <v>15285</v>
      </c>
      <c r="F59" s="12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5">
        <f t="shared" si="1"/>
        <v>221.52</v>
      </c>
      <c r="Q59" s="27" t="str">
        <f t="shared" si="2"/>
        <v>film &amp; video</v>
      </c>
      <c r="R59" s="27" t="str">
        <f t="shared" si="3"/>
        <v>television</v>
      </c>
      <c r="S59" s="14">
        <f t="shared" si="4"/>
        <v>42089.624560185184</v>
      </c>
      <c r="T59" s="14">
        <f t="shared" si="5"/>
        <v>42119.624560185184</v>
      </c>
    </row>
    <row r="60" spans="1:20" ht="45" x14ac:dyDescent="0.25">
      <c r="A60">
        <v>58</v>
      </c>
      <c r="B60" s="1" t="s">
        <v>60</v>
      </c>
      <c r="C60" s="1" t="s">
        <v>4169</v>
      </c>
      <c r="D60" s="5">
        <v>10000</v>
      </c>
      <c r="E60" s="5">
        <v>10291</v>
      </c>
      <c r="F60" s="12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5">
        <f t="shared" si="1"/>
        <v>137.21</v>
      </c>
      <c r="Q60" s="27" t="str">
        <f t="shared" si="2"/>
        <v>film &amp; video</v>
      </c>
      <c r="R60" s="27" t="str">
        <f t="shared" si="3"/>
        <v>television</v>
      </c>
      <c r="S60" s="14">
        <f t="shared" si="4"/>
        <v>41932.536712962959</v>
      </c>
      <c r="T60" s="14">
        <f t="shared" si="5"/>
        <v>41962.578379629624</v>
      </c>
    </row>
    <row r="61" spans="1:20" ht="60" x14ac:dyDescent="0.25">
      <c r="A61">
        <v>59</v>
      </c>
      <c r="B61" s="1" t="s">
        <v>61</v>
      </c>
      <c r="C61" s="1" t="s">
        <v>4170</v>
      </c>
      <c r="D61" s="5">
        <v>20000</v>
      </c>
      <c r="E61" s="5">
        <v>20025.14</v>
      </c>
      <c r="F61" s="12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5">
        <f t="shared" si="1"/>
        <v>606.82000000000005</v>
      </c>
      <c r="Q61" s="27" t="str">
        <f t="shared" si="2"/>
        <v>film &amp; video</v>
      </c>
      <c r="R61" s="27" t="str">
        <f t="shared" si="3"/>
        <v>television</v>
      </c>
      <c r="S61" s="14">
        <f t="shared" si="4"/>
        <v>42230.027500000004</v>
      </c>
      <c r="T61" s="14">
        <f t="shared" si="5"/>
        <v>42261.666666666664</v>
      </c>
    </row>
    <row r="62" spans="1:20" ht="45" x14ac:dyDescent="0.25">
      <c r="A62">
        <v>60</v>
      </c>
      <c r="B62" s="1" t="s">
        <v>62</v>
      </c>
      <c r="C62" s="1" t="s">
        <v>4171</v>
      </c>
      <c r="D62" s="5">
        <v>4500</v>
      </c>
      <c r="E62" s="5">
        <v>4648.33</v>
      </c>
      <c r="F62" s="1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5">
        <f t="shared" si="1"/>
        <v>43.04</v>
      </c>
      <c r="Q62" s="27" t="str">
        <f t="shared" si="2"/>
        <v>film &amp; video</v>
      </c>
      <c r="R62" s="27" t="str">
        <f t="shared" si="3"/>
        <v>shorts</v>
      </c>
      <c r="S62" s="14">
        <f t="shared" si="4"/>
        <v>41701.693483796291</v>
      </c>
      <c r="T62" s="14">
        <f t="shared" si="5"/>
        <v>41720.791666666664</v>
      </c>
    </row>
    <row r="63" spans="1:20" ht="60" x14ac:dyDescent="0.25">
      <c r="A63">
        <v>61</v>
      </c>
      <c r="B63" s="1" t="s">
        <v>63</v>
      </c>
      <c r="C63" s="1" t="s">
        <v>4172</v>
      </c>
      <c r="D63" s="5">
        <v>5000</v>
      </c>
      <c r="E63" s="5">
        <v>7415</v>
      </c>
      <c r="F63" s="12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5">
        <f t="shared" si="1"/>
        <v>322.39</v>
      </c>
      <c r="Q63" s="27" t="str">
        <f t="shared" si="2"/>
        <v>film &amp; video</v>
      </c>
      <c r="R63" s="27" t="str">
        <f t="shared" si="3"/>
        <v>shorts</v>
      </c>
      <c r="S63" s="14">
        <f t="shared" si="4"/>
        <v>41409.605983796297</v>
      </c>
      <c r="T63" s="14">
        <f t="shared" si="5"/>
        <v>41431.605983796297</v>
      </c>
    </row>
    <row r="64" spans="1:20" ht="60" x14ac:dyDescent="0.25">
      <c r="A64">
        <v>62</v>
      </c>
      <c r="B64" s="1" t="s">
        <v>64</v>
      </c>
      <c r="C64" s="1" t="s">
        <v>4173</v>
      </c>
      <c r="D64" s="5">
        <v>3000</v>
      </c>
      <c r="E64" s="5">
        <v>4642</v>
      </c>
      <c r="F64" s="12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5">
        <f t="shared" si="1"/>
        <v>96.71</v>
      </c>
      <c r="Q64" s="27" t="str">
        <f t="shared" si="2"/>
        <v>film &amp; video</v>
      </c>
      <c r="R64" s="27" t="str">
        <f t="shared" si="3"/>
        <v>shorts</v>
      </c>
      <c r="S64" s="14">
        <f t="shared" si="4"/>
        <v>41311.591180555552</v>
      </c>
      <c r="T64" s="14">
        <f t="shared" si="5"/>
        <v>41336.591180555552</v>
      </c>
    </row>
    <row r="65" spans="1:20" ht="45" x14ac:dyDescent="0.25">
      <c r="A65">
        <v>63</v>
      </c>
      <c r="B65" s="1" t="s">
        <v>65</v>
      </c>
      <c r="C65" s="1" t="s">
        <v>4174</v>
      </c>
      <c r="D65" s="5">
        <v>2000</v>
      </c>
      <c r="E65" s="5">
        <v>2270.37</v>
      </c>
      <c r="F65" s="12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113.99999999999999</v>
      </c>
      <c r="P65" s="5">
        <f t="shared" si="1"/>
        <v>35.47</v>
      </c>
      <c r="Q65" s="27" t="str">
        <f t="shared" si="2"/>
        <v>film &amp; video</v>
      </c>
      <c r="R65" s="27" t="str">
        <f t="shared" si="3"/>
        <v>shorts</v>
      </c>
      <c r="S65" s="14">
        <f t="shared" si="4"/>
        <v>41612.703854166662</v>
      </c>
      <c r="T65" s="14">
        <f t="shared" si="5"/>
        <v>41635.999305555553</v>
      </c>
    </row>
    <row r="66" spans="1:20" ht="60" x14ac:dyDescent="0.25">
      <c r="A66">
        <v>64</v>
      </c>
      <c r="B66" s="1" t="s">
        <v>66</v>
      </c>
      <c r="C66" s="1" t="s">
        <v>4175</v>
      </c>
      <c r="D66" s="5">
        <v>1200</v>
      </c>
      <c r="E66" s="5">
        <v>2080</v>
      </c>
      <c r="F66" s="12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5">
        <f t="shared" si="1"/>
        <v>86.67</v>
      </c>
      <c r="Q66" s="27" t="str">
        <f t="shared" si="2"/>
        <v>film &amp; video</v>
      </c>
      <c r="R66" s="27" t="str">
        <f t="shared" si="3"/>
        <v>shorts</v>
      </c>
      <c r="S66" s="14">
        <f t="shared" si="4"/>
        <v>41432.809965277775</v>
      </c>
      <c r="T66" s="14">
        <f t="shared" si="5"/>
        <v>41462.809965277775</v>
      </c>
    </row>
    <row r="67" spans="1:20" ht="45" x14ac:dyDescent="0.25">
      <c r="A67">
        <v>65</v>
      </c>
      <c r="B67" s="1" t="s">
        <v>67</v>
      </c>
      <c r="C67" s="1" t="s">
        <v>4176</v>
      </c>
      <c r="D67" s="5">
        <v>7000</v>
      </c>
      <c r="E67" s="5">
        <v>7527</v>
      </c>
      <c r="F67" s="12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ROUND(E67/D67,2)*100</f>
        <v>108</v>
      </c>
      <c r="P67" s="5">
        <f t="shared" ref="P67:P130" si="7">IF(L67=0,0,ROUND(E67/L67,2))</f>
        <v>132.05000000000001</v>
      </c>
      <c r="Q67" s="27" t="str">
        <f t="shared" ref="Q67:Q130" si="8">IF((FIND("/",N67,1)&gt;0),
LEFT(N67,(FIND("/",N67,1)-1)),N67)</f>
        <v>film &amp; video</v>
      </c>
      <c r="R67" s="27" t="str">
        <f t="shared" ref="R67:R130" si="9">IF((FIND("/",N67,1)&gt;0),
RIGHT(N67,(LEN(N67)-1-LEN(Q67))),"")</f>
        <v>shorts</v>
      </c>
      <c r="S67" s="14">
        <f t="shared" ref="S67:S130" si="10">(((J67/60)/60)/24)+DATE(1970,1,1)+(-5/24)</f>
        <v>41835.612893518519</v>
      </c>
      <c r="T67" s="14">
        <f t="shared" ref="T67:T130" si="11">(((I67/60)/60)/24)+DATE(1970,1,1)+(-5/24)</f>
        <v>41862.040972222218</v>
      </c>
    </row>
    <row r="68" spans="1:20" ht="30" x14ac:dyDescent="0.25">
      <c r="A68">
        <v>66</v>
      </c>
      <c r="B68" s="1" t="s">
        <v>68</v>
      </c>
      <c r="C68" s="1" t="s">
        <v>4177</v>
      </c>
      <c r="D68" s="5">
        <v>2000</v>
      </c>
      <c r="E68" s="5">
        <v>2372</v>
      </c>
      <c r="F68" s="12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119</v>
      </c>
      <c r="P68" s="5">
        <f t="shared" si="7"/>
        <v>91.23</v>
      </c>
      <c r="Q68" s="27" t="str">
        <f t="shared" si="8"/>
        <v>film &amp; video</v>
      </c>
      <c r="R68" s="27" t="str">
        <f t="shared" si="9"/>
        <v>shorts</v>
      </c>
      <c r="S68" s="14">
        <f t="shared" si="10"/>
        <v>42539.641435185178</v>
      </c>
      <c r="T68" s="14">
        <f t="shared" si="11"/>
        <v>42569.641435185178</v>
      </c>
    </row>
    <row r="69" spans="1:20" ht="45" x14ac:dyDescent="0.25">
      <c r="A69">
        <v>67</v>
      </c>
      <c r="B69" s="1" t="s">
        <v>69</v>
      </c>
      <c r="C69" s="1" t="s">
        <v>4178</v>
      </c>
      <c r="D69" s="5">
        <v>2000</v>
      </c>
      <c r="E69" s="5">
        <v>2325</v>
      </c>
      <c r="F69" s="12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115.99999999999999</v>
      </c>
      <c r="P69" s="5">
        <f t="shared" si="7"/>
        <v>116.25</v>
      </c>
      <c r="Q69" s="27" t="str">
        <f t="shared" si="8"/>
        <v>film &amp; video</v>
      </c>
      <c r="R69" s="27" t="str">
        <f t="shared" si="9"/>
        <v>shorts</v>
      </c>
      <c r="S69" s="14">
        <f t="shared" si="10"/>
        <v>41075.375046296293</v>
      </c>
      <c r="T69" s="14">
        <f t="shared" si="11"/>
        <v>41105.375046296293</v>
      </c>
    </row>
    <row r="70" spans="1:20" ht="60" x14ac:dyDescent="0.25">
      <c r="A70">
        <v>68</v>
      </c>
      <c r="B70" s="1" t="s">
        <v>70</v>
      </c>
      <c r="C70" s="1" t="s">
        <v>4179</v>
      </c>
      <c r="D70" s="5">
        <v>600</v>
      </c>
      <c r="E70" s="5">
        <v>763</v>
      </c>
      <c r="F70" s="12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</v>
      </c>
      <c r="P70" s="5">
        <f t="shared" si="7"/>
        <v>21.19</v>
      </c>
      <c r="Q70" s="27" t="str">
        <f t="shared" si="8"/>
        <v>film &amp; video</v>
      </c>
      <c r="R70" s="27" t="str">
        <f t="shared" si="9"/>
        <v>shorts</v>
      </c>
      <c r="S70" s="14">
        <f t="shared" si="10"/>
        <v>41663.36100694444</v>
      </c>
      <c r="T70" s="14">
        <f t="shared" si="11"/>
        <v>41693.36100694444</v>
      </c>
    </row>
    <row r="71" spans="1:20" ht="60" x14ac:dyDescent="0.25">
      <c r="A71">
        <v>69</v>
      </c>
      <c r="B71" s="1" t="s">
        <v>71</v>
      </c>
      <c r="C71" s="1" t="s">
        <v>4180</v>
      </c>
      <c r="D71" s="5">
        <v>10000</v>
      </c>
      <c r="E71" s="5">
        <v>11094.23</v>
      </c>
      <c r="F71" s="12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111.00000000000001</v>
      </c>
      <c r="P71" s="5">
        <f t="shared" si="7"/>
        <v>62.33</v>
      </c>
      <c r="Q71" s="27" t="str">
        <f t="shared" si="8"/>
        <v>film &amp; video</v>
      </c>
      <c r="R71" s="27" t="str">
        <f t="shared" si="9"/>
        <v>shorts</v>
      </c>
      <c r="S71" s="14">
        <f t="shared" si="10"/>
        <v>40785.979456018518</v>
      </c>
      <c r="T71" s="14">
        <f t="shared" si="11"/>
        <v>40818.082638888889</v>
      </c>
    </row>
    <row r="72" spans="1:20" ht="60" x14ac:dyDescent="0.25">
      <c r="A72">
        <v>70</v>
      </c>
      <c r="B72" s="1" t="s">
        <v>72</v>
      </c>
      <c r="C72" s="1" t="s">
        <v>4181</v>
      </c>
      <c r="D72" s="5">
        <v>500</v>
      </c>
      <c r="E72" s="5">
        <v>636</v>
      </c>
      <c r="F72" s="1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</v>
      </c>
      <c r="P72" s="5">
        <f t="shared" si="7"/>
        <v>37.409999999999997</v>
      </c>
      <c r="Q72" s="27" t="str">
        <f t="shared" si="8"/>
        <v>film &amp; video</v>
      </c>
      <c r="R72" s="27" t="str">
        <f t="shared" si="9"/>
        <v>shorts</v>
      </c>
      <c r="S72" s="14">
        <f t="shared" si="10"/>
        <v>40730.688020833331</v>
      </c>
      <c r="T72" s="14">
        <f t="shared" si="11"/>
        <v>40790.688020833331</v>
      </c>
    </row>
    <row r="73" spans="1:20" ht="45" x14ac:dyDescent="0.25">
      <c r="A73">
        <v>71</v>
      </c>
      <c r="B73" s="1" t="s">
        <v>73</v>
      </c>
      <c r="C73" s="1" t="s">
        <v>4182</v>
      </c>
      <c r="D73" s="5">
        <v>1800</v>
      </c>
      <c r="E73" s="5">
        <v>2231</v>
      </c>
      <c r="F73" s="12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124</v>
      </c>
      <c r="P73" s="5">
        <f t="shared" si="7"/>
        <v>69.72</v>
      </c>
      <c r="Q73" s="27" t="str">
        <f t="shared" si="8"/>
        <v>film &amp; video</v>
      </c>
      <c r="R73" s="27" t="str">
        <f t="shared" si="9"/>
        <v>shorts</v>
      </c>
      <c r="S73" s="14">
        <f t="shared" si="10"/>
        <v>40997.063159722216</v>
      </c>
      <c r="T73" s="14">
        <f t="shared" si="11"/>
        <v>41057.063159722216</v>
      </c>
    </row>
    <row r="74" spans="1:20" ht="60" x14ac:dyDescent="0.25">
      <c r="A74">
        <v>72</v>
      </c>
      <c r="B74" s="1" t="s">
        <v>74</v>
      </c>
      <c r="C74" s="1" t="s">
        <v>4183</v>
      </c>
      <c r="D74" s="5">
        <v>2200</v>
      </c>
      <c r="E74" s="5">
        <v>2385</v>
      </c>
      <c r="F74" s="12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</v>
      </c>
      <c r="P74" s="5">
        <f t="shared" si="7"/>
        <v>58.17</v>
      </c>
      <c r="Q74" s="27" t="str">
        <f t="shared" si="8"/>
        <v>film &amp; video</v>
      </c>
      <c r="R74" s="27" t="str">
        <f t="shared" si="9"/>
        <v>shorts</v>
      </c>
      <c r="S74" s="14">
        <f t="shared" si="10"/>
        <v>41207.801863425921</v>
      </c>
      <c r="T74" s="14">
        <f t="shared" si="11"/>
        <v>41227.791666666664</v>
      </c>
    </row>
    <row r="75" spans="1:20" ht="60" x14ac:dyDescent="0.25">
      <c r="A75">
        <v>73</v>
      </c>
      <c r="B75" s="1" t="s">
        <v>75</v>
      </c>
      <c r="C75" s="1" t="s">
        <v>4184</v>
      </c>
      <c r="D75" s="5">
        <v>900</v>
      </c>
      <c r="E75" s="5">
        <v>900</v>
      </c>
      <c r="F75" s="12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5">
        <f t="shared" si="7"/>
        <v>50</v>
      </c>
      <c r="Q75" s="27" t="str">
        <f t="shared" si="8"/>
        <v>film &amp; video</v>
      </c>
      <c r="R75" s="27" t="str">
        <f t="shared" si="9"/>
        <v>shorts</v>
      </c>
      <c r="S75" s="14">
        <f t="shared" si="10"/>
        <v>40587.548425925925</v>
      </c>
      <c r="T75" s="14">
        <f t="shared" si="11"/>
        <v>40665.957638888889</v>
      </c>
    </row>
    <row r="76" spans="1:20" ht="60" x14ac:dyDescent="0.25">
      <c r="A76">
        <v>74</v>
      </c>
      <c r="B76" s="1" t="s">
        <v>76</v>
      </c>
      <c r="C76" s="1" t="s">
        <v>4185</v>
      </c>
      <c r="D76" s="5">
        <v>500</v>
      </c>
      <c r="E76" s="5">
        <v>564.66</v>
      </c>
      <c r="F76" s="12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112.99999999999999</v>
      </c>
      <c r="P76" s="5">
        <f t="shared" si="7"/>
        <v>19.47</v>
      </c>
      <c r="Q76" s="27" t="str">
        <f t="shared" si="8"/>
        <v>film &amp; video</v>
      </c>
      <c r="R76" s="27" t="str">
        <f t="shared" si="9"/>
        <v>shorts</v>
      </c>
      <c r="S76" s="14">
        <f t="shared" si="10"/>
        <v>42360.278877314813</v>
      </c>
      <c r="T76" s="14">
        <f t="shared" si="11"/>
        <v>42390.278877314813</v>
      </c>
    </row>
    <row r="77" spans="1:20" ht="45" x14ac:dyDescent="0.25">
      <c r="A77">
        <v>75</v>
      </c>
      <c r="B77" s="1" t="s">
        <v>77</v>
      </c>
      <c r="C77" s="1" t="s">
        <v>4186</v>
      </c>
      <c r="D77" s="5">
        <v>3500</v>
      </c>
      <c r="E77" s="5">
        <v>4040</v>
      </c>
      <c r="F77" s="12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114.99999999999999</v>
      </c>
      <c r="P77" s="5">
        <f t="shared" si="7"/>
        <v>85.96</v>
      </c>
      <c r="Q77" s="27" t="str">
        <f t="shared" si="8"/>
        <v>film &amp; video</v>
      </c>
      <c r="R77" s="27" t="str">
        <f t="shared" si="9"/>
        <v>shorts</v>
      </c>
      <c r="S77" s="14">
        <f t="shared" si="10"/>
        <v>41357.000833333332</v>
      </c>
      <c r="T77" s="14">
        <f t="shared" si="11"/>
        <v>41387.000833333332</v>
      </c>
    </row>
    <row r="78" spans="1:20" ht="60" x14ac:dyDescent="0.25">
      <c r="A78">
        <v>76</v>
      </c>
      <c r="B78" s="1" t="s">
        <v>78</v>
      </c>
      <c r="C78" s="1" t="s">
        <v>4187</v>
      </c>
      <c r="D78" s="5">
        <v>300</v>
      </c>
      <c r="E78" s="5">
        <v>460</v>
      </c>
      <c r="F78" s="12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</v>
      </c>
      <c r="P78" s="5">
        <f t="shared" si="7"/>
        <v>30.67</v>
      </c>
      <c r="Q78" s="27" t="str">
        <f t="shared" si="8"/>
        <v>film &amp; video</v>
      </c>
      <c r="R78" s="27" t="str">
        <f t="shared" si="9"/>
        <v>shorts</v>
      </c>
      <c r="S78" s="14">
        <f t="shared" si="10"/>
        <v>40844.483310185184</v>
      </c>
      <c r="T78" s="14">
        <f t="shared" si="11"/>
        <v>40904.524976851848</v>
      </c>
    </row>
    <row r="79" spans="1:20" ht="45" x14ac:dyDescent="0.25">
      <c r="A79">
        <v>77</v>
      </c>
      <c r="B79" s="1" t="s">
        <v>79</v>
      </c>
      <c r="C79" s="1" t="s">
        <v>4188</v>
      </c>
      <c r="D79" s="5">
        <v>400</v>
      </c>
      <c r="E79" s="5">
        <v>1570</v>
      </c>
      <c r="F79" s="12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393</v>
      </c>
      <c r="P79" s="5">
        <f t="shared" si="7"/>
        <v>60.38</v>
      </c>
      <c r="Q79" s="27" t="str">
        <f t="shared" si="8"/>
        <v>film &amp; video</v>
      </c>
      <c r="R79" s="27" t="str">
        <f t="shared" si="9"/>
        <v>shorts</v>
      </c>
      <c r="S79" s="14">
        <f t="shared" si="10"/>
        <v>40996.936539351853</v>
      </c>
      <c r="T79" s="14">
        <f t="shared" si="11"/>
        <v>41049.915972222218</v>
      </c>
    </row>
    <row r="80" spans="1:20" ht="105" x14ac:dyDescent="0.25">
      <c r="A80">
        <v>78</v>
      </c>
      <c r="B80" s="1" t="s">
        <v>80</v>
      </c>
      <c r="C80" s="1" t="s">
        <v>4189</v>
      </c>
      <c r="D80" s="5">
        <v>50</v>
      </c>
      <c r="E80" s="5">
        <v>1351</v>
      </c>
      <c r="F80" s="12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5">
        <f t="shared" si="7"/>
        <v>38.6</v>
      </c>
      <c r="Q80" s="27" t="str">
        <f t="shared" si="8"/>
        <v>film &amp; video</v>
      </c>
      <c r="R80" s="27" t="str">
        <f t="shared" si="9"/>
        <v>shorts</v>
      </c>
      <c r="S80" s="14">
        <f t="shared" si="10"/>
        <v>42604.522233796299</v>
      </c>
      <c r="T80" s="14">
        <f t="shared" si="11"/>
        <v>42614.522233796299</v>
      </c>
    </row>
    <row r="81" spans="1:20" ht="45" x14ac:dyDescent="0.25">
      <c r="A81">
        <v>79</v>
      </c>
      <c r="B81" s="1" t="s">
        <v>81</v>
      </c>
      <c r="C81" s="1" t="s">
        <v>4190</v>
      </c>
      <c r="D81" s="5">
        <v>1300</v>
      </c>
      <c r="E81" s="5">
        <v>1651</v>
      </c>
      <c r="F81" s="12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5">
        <f t="shared" si="7"/>
        <v>40.270000000000003</v>
      </c>
      <c r="Q81" s="27" t="str">
        <f t="shared" si="8"/>
        <v>film &amp; video</v>
      </c>
      <c r="R81" s="27" t="str">
        <f t="shared" si="9"/>
        <v>shorts</v>
      </c>
      <c r="S81" s="14">
        <f t="shared" si="10"/>
        <v>41724.568206018514</v>
      </c>
      <c r="T81" s="14">
        <f t="shared" si="11"/>
        <v>41754.568206018514</v>
      </c>
    </row>
    <row r="82" spans="1:20" ht="45" x14ac:dyDescent="0.25">
      <c r="A82">
        <v>80</v>
      </c>
      <c r="B82" s="1" t="s">
        <v>82</v>
      </c>
      <c r="C82" s="1" t="s">
        <v>4191</v>
      </c>
      <c r="D82" s="5">
        <v>12000</v>
      </c>
      <c r="E82" s="5">
        <v>12870</v>
      </c>
      <c r="F82" s="1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</v>
      </c>
      <c r="P82" s="5">
        <f t="shared" si="7"/>
        <v>273.83</v>
      </c>
      <c r="Q82" s="27" t="str">
        <f t="shared" si="8"/>
        <v>film &amp; video</v>
      </c>
      <c r="R82" s="27" t="str">
        <f t="shared" si="9"/>
        <v>shorts</v>
      </c>
      <c r="S82" s="14">
        <f t="shared" si="10"/>
        <v>41582.875648148147</v>
      </c>
      <c r="T82" s="14">
        <f t="shared" si="11"/>
        <v>41617.875648148147</v>
      </c>
    </row>
    <row r="83" spans="1:20" ht="60" x14ac:dyDescent="0.25">
      <c r="A83">
        <v>81</v>
      </c>
      <c r="B83" s="1" t="s">
        <v>83</v>
      </c>
      <c r="C83" s="1" t="s">
        <v>4192</v>
      </c>
      <c r="D83" s="5">
        <v>750</v>
      </c>
      <c r="E83" s="5">
        <v>1485</v>
      </c>
      <c r="F83" s="12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5">
        <f t="shared" si="7"/>
        <v>53.04</v>
      </c>
      <c r="Q83" s="27" t="str">
        <f t="shared" si="8"/>
        <v>film &amp; video</v>
      </c>
      <c r="R83" s="27" t="str">
        <f t="shared" si="9"/>
        <v>shorts</v>
      </c>
      <c r="S83" s="14">
        <f t="shared" si="10"/>
        <v>41099.950543981482</v>
      </c>
      <c r="T83" s="14">
        <f t="shared" si="11"/>
        <v>41103.91805555555</v>
      </c>
    </row>
    <row r="84" spans="1:20" ht="60" x14ac:dyDescent="0.25">
      <c r="A84">
        <v>82</v>
      </c>
      <c r="B84" s="1" t="s">
        <v>84</v>
      </c>
      <c r="C84" s="1" t="s">
        <v>4193</v>
      </c>
      <c r="D84" s="5">
        <v>4000</v>
      </c>
      <c r="E84" s="5">
        <v>4000.5</v>
      </c>
      <c r="F84" s="12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</v>
      </c>
      <c r="P84" s="5">
        <f t="shared" si="7"/>
        <v>40.01</v>
      </c>
      <c r="Q84" s="27" t="str">
        <f t="shared" si="8"/>
        <v>film &amp; video</v>
      </c>
      <c r="R84" s="27" t="str">
        <f t="shared" si="9"/>
        <v>shorts</v>
      </c>
      <c r="S84" s="14">
        <f t="shared" si="10"/>
        <v>40795.611817129626</v>
      </c>
      <c r="T84" s="14">
        <f t="shared" si="11"/>
        <v>40825.611817129626</v>
      </c>
    </row>
    <row r="85" spans="1:20" ht="60" x14ac:dyDescent="0.25">
      <c r="A85">
        <v>83</v>
      </c>
      <c r="B85" s="1" t="s">
        <v>85</v>
      </c>
      <c r="C85" s="1" t="s">
        <v>4194</v>
      </c>
      <c r="D85" s="5">
        <v>200</v>
      </c>
      <c r="E85" s="5">
        <v>205</v>
      </c>
      <c r="F85" s="12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103</v>
      </c>
      <c r="P85" s="5">
        <f t="shared" si="7"/>
        <v>15.77</v>
      </c>
      <c r="Q85" s="27" t="str">
        <f t="shared" si="8"/>
        <v>film &amp; video</v>
      </c>
      <c r="R85" s="27" t="str">
        <f t="shared" si="9"/>
        <v>shorts</v>
      </c>
      <c r="S85" s="14">
        <f t="shared" si="10"/>
        <v>42042.407280092586</v>
      </c>
      <c r="T85" s="14">
        <f t="shared" si="11"/>
        <v>42057.270833333336</v>
      </c>
    </row>
    <row r="86" spans="1:20" ht="45" x14ac:dyDescent="0.25">
      <c r="A86">
        <v>84</v>
      </c>
      <c r="B86" s="1" t="s">
        <v>86</v>
      </c>
      <c r="C86" s="1" t="s">
        <v>4195</v>
      </c>
      <c r="D86" s="5">
        <v>500</v>
      </c>
      <c r="E86" s="5">
        <v>500</v>
      </c>
      <c r="F86" s="12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5">
        <f t="shared" si="7"/>
        <v>71.430000000000007</v>
      </c>
      <c r="Q86" s="27" t="str">
        <f t="shared" si="8"/>
        <v>film &amp; video</v>
      </c>
      <c r="R86" s="27" t="str">
        <f t="shared" si="9"/>
        <v>shorts</v>
      </c>
      <c r="S86" s="14">
        <f t="shared" si="10"/>
        <v>40648.54960648148</v>
      </c>
      <c r="T86" s="14">
        <f t="shared" si="11"/>
        <v>40678.54960648148</v>
      </c>
    </row>
    <row r="87" spans="1:20" ht="60" x14ac:dyDescent="0.25">
      <c r="A87">
        <v>85</v>
      </c>
      <c r="B87" s="1" t="s">
        <v>87</v>
      </c>
      <c r="C87" s="1" t="s">
        <v>4196</v>
      </c>
      <c r="D87" s="5">
        <v>1200</v>
      </c>
      <c r="E87" s="5">
        <v>1506</v>
      </c>
      <c r="F87" s="12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126</v>
      </c>
      <c r="P87" s="5">
        <f t="shared" si="7"/>
        <v>71.709999999999994</v>
      </c>
      <c r="Q87" s="27" t="str">
        <f t="shared" si="8"/>
        <v>film &amp; video</v>
      </c>
      <c r="R87" s="27" t="str">
        <f t="shared" si="9"/>
        <v>shorts</v>
      </c>
      <c r="S87" s="14">
        <f t="shared" si="10"/>
        <v>40778.917094907403</v>
      </c>
      <c r="T87" s="14">
        <f t="shared" si="11"/>
        <v>40808.917094907403</v>
      </c>
    </row>
    <row r="88" spans="1:20" ht="75" x14ac:dyDescent="0.25">
      <c r="A88">
        <v>86</v>
      </c>
      <c r="B88" s="1" t="s">
        <v>88</v>
      </c>
      <c r="C88" s="1" t="s">
        <v>4197</v>
      </c>
      <c r="D88" s="5">
        <v>6000</v>
      </c>
      <c r="E88" s="5">
        <v>6388</v>
      </c>
      <c r="F88" s="12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</v>
      </c>
      <c r="P88" s="5">
        <f t="shared" si="7"/>
        <v>375.76</v>
      </c>
      <c r="Q88" s="27" t="str">
        <f t="shared" si="8"/>
        <v>film &amp; video</v>
      </c>
      <c r="R88" s="27" t="str">
        <f t="shared" si="9"/>
        <v>shorts</v>
      </c>
      <c r="S88" s="14">
        <f t="shared" si="10"/>
        <v>42291.347743055558</v>
      </c>
      <c r="T88" s="14">
        <f t="shared" si="11"/>
        <v>42365.389409722215</v>
      </c>
    </row>
    <row r="89" spans="1:20" ht="45" x14ac:dyDescent="0.25">
      <c r="A89">
        <v>87</v>
      </c>
      <c r="B89" s="1" t="s">
        <v>89</v>
      </c>
      <c r="C89" s="1" t="s">
        <v>4198</v>
      </c>
      <c r="D89" s="5">
        <v>2500</v>
      </c>
      <c r="E89" s="5">
        <v>2615</v>
      </c>
      <c r="F89" s="12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105</v>
      </c>
      <c r="P89" s="5">
        <f t="shared" si="7"/>
        <v>104.6</v>
      </c>
      <c r="Q89" s="27" t="str">
        <f t="shared" si="8"/>
        <v>film &amp; video</v>
      </c>
      <c r="R89" s="27" t="str">
        <f t="shared" si="9"/>
        <v>shorts</v>
      </c>
      <c r="S89" s="14">
        <f t="shared" si="10"/>
        <v>40322.331053240734</v>
      </c>
      <c r="T89" s="14">
        <f t="shared" si="11"/>
        <v>40331.861805555556</v>
      </c>
    </row>
    <row r="90" spans="1:20" ht="60" x14ac:dyDescent="0.25">
      <c r="A90">
        <v>88</v>
      </c>
      <c r="B90" s="1" t="s">
        <v>90</v>
      </c>
      <c r="C90" s="1" t="s">
        <v>4199</v>
      </c>
      <c r="D90" s="5">
        <v>3500</v>
      </c>
      <c r="E90" s="5">
        <v>3600</v>
      </c>
      <c r="F90" s="12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103</v>
      </c>
      <c r="P90" s="5">
        <f t="shared" si="7"/>
        <v>60</v>
      </c>
      <c r="Q90" s="27" t="str">
        <f t="shared" si="8"/>
        <v>film &amp; video</v>
      </c>
      <c r="R90" s="27" t="str">
        <f t="shared" si="9"/>
        <v>shorts</v>
      </c>
      <c r="S90" s="14">
        <f t="shared" si="10"/>
        <v>41786.450590277775</v>
      </c>
      <c r="T90" s="14">
        <f t="shared" si="11"/>
        <v>41812.450590277775</v>
      </c>
    </row>
    <row r="91" spans="1:20" ht="45" x14ac:dyDescent="0.25">
      <c r="A91">
        <v>89</v>
      </c>
      <c r="B91" s="1" t="s">
        <v>91</v>
      </c>
      <c r="C91" s="1" t="s">
        <v>4200</v>
      </c>
      <c r="D91" s="5">
        <v>6000</v>
      </c>
      <c r="E91" s="5">
        <v>6904</v>
      </c>
      <c r="F91" s="12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114.99999999999999</v>
      </c>
      <c r="P91" s="5">
        <f t="shared" si="7"/>
        <v>123.29</v>
      </c>
      <c r="Q91" s="27" t="str">
        <f t="shared" si="8"/>
        <v>film &amp; video</v>
      </c>
      <c r="R91" s="27" t="str">
        <f t="shared" si="9"/>
        <v>shorts</v>
      </c>
      <c r="S91" s="14">
        <f t="shared" si="10"/>
        <v>41402.543888888889</v>
      </c>
      <c r="T91" s="14">
        <f t="shared" si="11"/>
        <v>41427.543888888889</v>
      </c>
    </row>
    <row r="92" spans="1:20" ht="30" x14ac:dyDescent="0.25">
      <c r="A92">
        <v>90</v>
      </c>
      <c r="B92" s="1" t="s">
        <v>92</v>
      </c>
      <c r="C92" s="1" t="s">
        <v>4201</v>
      </c>
      <c r="D92" s="5">
        <v>500</v>
      </c>
      <c r="E92" s="5">
        <v>502</v>
      </c>
      <c r="F92" s="1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</v>
      </c>
      <c r="P92" s="5">
        <f t="shared" si="7"/>
        <v>31.38</v>
      </c>
      <c r="Q92" s="27" t="str">
        <f t="shared" si="8"/>
        <v>film &amp; video</v>
      </c>
      <c r="R92" s="27" t="str">
        <f t="shared" si="9"/>
        <v>shorts</v>
      </c>
      <c r="S92" s="14">
        <f t="shared" si="10"/>
        <v>40706.089108796295</v>
      </c>
      <c r="T92" s="14">
        <f t="shared" si="11"/>
        <v>40736.089108796295</v>
      </c>
    </row>
    <row r="93" spans="1:20" ht="45" x14ac:dyDescent="0.25">
      <c r="A93">
        <v>91</v>
      </c>
      <c r="B93" s="1" t="s">
        <v>93</v>
      </c>
      <c r="C93" s="1" t="s">
        <v>4202</v>
      </c>
      <c r="D93" s="5">
        <v>3000</v>
      </c>
      <c r="E93" s="5">
        <v>3600</v>
      </c>
      <c r="F93" s="12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5">
        <f t="shared" si="7"/>
        <v>78.260000000000005</v>
      </c>
      <c r="Q93" s="27" t="str">
        <f t="shared" si="8"/>
        <v>film &amp; video</v>
      </c>
      <c r="R93" s="27" t="str">
        <f t="shared" si="9"/>
        <v>shorts</v>
      </c>
      <c r="S93" s="14">
        <f t="shared" si="10"/>
        <v>40619.194027777776</v>
      </c>
      <c r="T93" s="14">
        <f t="shared" si="11"/>
        <v>40680.194027777776</v>
      </c>
    </row>
    <row r="94" spans="1:20" ht="60" x14ac:dyDescent="0.25">
      <c r="A94">
        <v>92</v>
      </c>
      <c r="B94" s="1" t="s">
        <v>94</v>
      </c>
      <c r="C94" s="1" t="s">
        <v>4203</v>
      </c>
      <c r="D94" s="5">
        <v>5000</v>
      </c>
      <c r="E94" s="5">
        <v>5260</v>
      </c>
      <c r="F94" s="12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</v>
      </c>
      <c r="P94" s="5">
        <f t="shared" si="7"/>
        <v>122.33</v>
      </c>
      <c r="Q94" s="27" t="str">
        <f t="shared" si="8"/>
        <v>film &amp; video</v>
      </c>
      <c r="R94" s="27" t="str">
        <f t="shared" si="9"/>
        <v>shorts</v>
      </c>
      <c r="S94" s="14">
        <f t="shared" si="10"/>
        <v>42720.990543981483</v>
      </c>
      <c r="T94" s="14">
        <f t="shared" si="11"/>
        <v>42767.124999999993</v>
      </c>
    </row>
    <row r="95" spans="1:20" ht="60" x14ac:dyDescent="0.25">
      <c r="A95">
        <v>93</v>
      </c>
      <c r="B95" s="1" t="s">
        <v>95</v>
      </c>
      <c r="C95" s="1" t="s">
        <v>4204</v>
      </c>
      <c r="D95" s="5">
        <v>1000</v>
      </c>
      <c r="E95" s="5">
        <v>1106</v>
      </c>
      <c r="F95" s="12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111.00000000000001</v>
      </c>
      <c r="P95" s="5">
        <f t="shared" si="7"/>
        <v>73.73</v>
      </c>
      <c r="Q95" s="27" t="str">
        <f t="shared" si="8"/>
        <v>film &amp; video</v>
      </c>
      <c r="R95" s="27" t="str">
        <f t="shared" si="9"/>
        <v>shorts</v>
      </c>
      <c r="S95" s="14">
        <f t="shared" si="10"/>
        <v>41065.649733796294</v>
      </c>
      <c r="T95" s="14">
        <f t="shared" si="11"/>
        <v>41093.666666666664</v>
      </c>
    </row>
    <row r="96" spans="1:20" ht="45" x14ac:dyDescent="0.25">
      <c r="A96">
        <v>94</v>
      </c>
      <c r="B96" s="1" t="s">
        <v>96</v>
      </c>
      <c r="C96" s="1" t="s">
        <v>4205</v>
      </c>
      <c r="D96" s="5">
        <v>250</v>
      </c>
      <c r="E96" s="5">
        <v>260</v>
      </c>
      <c r="F96" s="12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5">
        <f t="shared" si="7"/>
        <v>21.67</v>
      </c>
      <c r="Q96" s="27" t="str">
        <f t="shared" si="8"/>
        <v>film &amp; video</v>
      </c>
      <c r="R96" s="27" t="str">
        <f t="shared" si="9"/>
        <v>shorts</v>
      </c>
      <c r="S96" s="14">
        <f t="shared" si="10"/>
        <v>41716.509513888886</v>
      </c>
      <c r="T96" s="14">
        <f t="shared" si="11"/>
        <v>41736.509513888886</v>
      </c>
    </row>
    <row r="97" spans="1:20" ht="60" x14ac:dyDescent="0.25">
      <c r="A97">
        <v>95</v>
      </c>
      <c r="B97" s="1" t="s">
        <v>97</v>
      </c>
      <c r="C97" s="1" t="s">
        <v>4206</v>
      </c>
      <c r="D97" s="5">
        <v>350</v>
      </c>
      <c r="E97" s="5">
        <v>460</v>
      </c>
      <c r="F97" s="12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</v>
      </c>
      <c r="P97" s="5">
        <f t="shared" si="7"/>
        <v>21.9</v>
      </c>
      <c r="Q97" s="27" t="str">
        <f t="shared" si="8"/>
        <v>film &amp; video</v>
      </c>
      <c r="R97" s="27" t="str">
        <f t="shared" si="9"/>
        <v>shorts</v>
      </c>
      <c r="S97" s="14">
        <f t="shared" si="10"/>
        <v>40934.796770833331</v>
      </c>
      <c r="T97" s="14">
        <f t="shared" si="11"/>
        <v>40964.796770833331</v>
      </c>
    </row>
    <row r="98" spans="1:20" ht="60" x14ac:dyDescent="0.25">
      <c r="A98">
        <v>96</v>
      </c>
      <c r="B98" s="1" t="s">
        <v>98</v>
      </c>
      <c r="C98" s="1" t="s">
        <v>4207</v>
      </c>
      <c r="D98" s="5">
        <v>1500</v>
      </c>
      <c r="E98" s="5">
        <v>1720</v>
      </c>
      <c r="F98" s="12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114.99999999999999</v>
      </c>
      <c r="P98" s="5">
        <f t="shared" si="7"/>
        <v>50.59</v>
      </c>
      <c r="Q98" s="27" t="str">
        <f t="shared" si="8"/>
        <v>film &amp; video</v>
      </c>
      <c r="R98" s="27" t="str">
        <f t="shared" si="9"/>
        <v>shorts</v>
      </c>
      <c r="S98" s="14">
        <f t="shared" si="10"/>
        <v>40324.45417824074</v>
      </c>
      <c r="T98" s="14">
        <f t="shared" si="11"/>
        <v>40390.916666666664</v>
      </c>
    </row>
    <row r="99" spans="1:20" ht="45" x14ac:dyDescent="0.25">
      <c r="A99">
        <v>97</v>
      </c>
      <c r="B99" s="1" t="s">
        <v>99</v>
      </c>
      <c r="C99" s="1" t="s">
        <v>4208</v>
      </c>
      <c r="D99" s="5">
        <v>400</v>
      </c>
      <c r="E99" s="5">
        <v>425</v>
      </c>
      <c r="F99" s="12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</v>
      </c>
      <c r="P99" s="5">
        <f t="shared" si="7"/>
        <v>53.13</v>
      </c>
      <c r="Q99" s="27" t="str">
        <f t="shared" si="8"/>
        <v>film &amp; video</v>
      </c>
      <c r="R99" s="27" t="str">
        <f t="shared" si="9"/>
        <v>shorts</v>
      </c>
      <c r="S99" s="14">
        <f t="shared" si="10"/>
        <v>40705.926874999997</v>
      </c>
      <c r="T99" s="14">
        <f t="shared" si="11"/>
        <v>40735.926874999997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5">
        <v>3200</v>
      </c>
      <c r="E100" s="5">
        <v>3400</v>
      </c>
      <c r="F100" s="12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</v>
      </c>
      <c r="P100" s="5">
        <f t="shared" si="7"/>
        <v>56.67</v>
      </c>
      <c r="Q100" s="27" t="str">
        <f t="shared" si="8"/>
        <v>film &amp; video</v>
      </c>
      <c r="R100" s="27" t="str">
        <f t="shared" si="9"/>
        <v>shorts</v>
      </c>
      <c r="S100" s="14">
        <f t="shared" si="10"/>
        <v>41214.586504629624</v>
      </c>
      <c r="T100" s="14">
        <f t="shared" si="11"/>
        <v>41250.770833333328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5">
        <v>1500</v>
      </c>
      <c r="E101" s="5">
        <v>1590.29</v>
      </c>
      <c r="F101" s="12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</v>
      </c>
      <c r="P101" s="5">
        <f t="shared" si="7"/>
        <v>40.78</v>
      </c>
      <c r="Q101" s="27" t="str">
        <f t="shared" si="8"/>
        <v>film &amp; video</v>
      </c>
      <c r="R101" s="27" t="str">
        <f t="shared" si="9"/>
        <v>shorts</v>
      </c>
      <c r="S101" s="14">
        <f t="shared" si="10"/>
        <v>41631.694432870368</v>
      </c>
      <c r="T101" s="14">
        <f t="shared" si="11"/>
        <v>41661.694432870368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5">
        <v>5000</v>
      </c>
      <c r="E102" s="5">
        <v>5000</v>
      </c>
      <c r="F102" s="1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5">
        <f t="shared" si="7"/>
        <v>192.31</v>
      </c>
      <c r="Q102" s="27" t="str">
        <f t="shared" si="8"/>
        <v>film &amp; video</v>
      </c>
      <c r="R102" s="27" t="str">
        <f t="shared" si="9"/>
        <v>shorts</v>
      </c>
      <c r="S102" s="14">
        <f t="shared" si="10"/>
        <v>41197.544976851852</v>
      </c>
      <c r="T102" s="14">
        <f t="shared" si="11"/>
        <v>41217.586643518516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5">
        <v>3500</v>
      </c>
      <c r="E103" s="5">
        <v>3500</v>
      </c>
      <c r="F103" s="12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5">
        <f t="shared" si="7"/>
        <v>100</v>
      </c>
      <c r="Q103" s="27" t="str">
        <f t="shared" si="8"/>
        <v>film &amp; video</v>
      </c>
      <c r="R103" s="27" t="str">
        <f t="shared" si="9"/>
        <v>shorts</v>
      </c>
      <c r="S103" s="14">
        <f t="shared" si="10"/>
        <v>41274.568402777775</v>
      </c>
      <c r="T103" s="14">
        <f t="shared" si="11"/>
        <v>41298.568402777775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5">
        <v>6000</v>
      </c>
      <c r="E104" s="5">
        <v>7665</v>
      </c>
      <c r="F104" s="12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128</v>
      </c>
      <c r="P104" s="5">
        <f t="shared" si="7"/>
        <v>117.92</v>
      </c>
      <c r="Q104" s="27" t="str">
        <f t="shared" si="8"/>
        <v>film &amp; video</v>
      </c>
      <c r="R104" s="27" t="str">
        <f t="shared" si="9"/>
        <v>shorts</v>
      </c>
      <c r="S104" s="14">
        <f t="shared" si="10"/>
        <v>40504.922835648147</v>
      </c>
      <c r="T104" s="14">
        <f t="shared" si="11"/>
        <v>40534.922835648147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5">
        <v>1300</v>
      </c>
      <c r="E105" s="5">
        <v>1367</v>
      </c>
      <c r="F105" s="12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</v>
      </c>
      <c r="P105" s="5">
        <f t="shared" si="7"/>
        <v>27.9</v>
      </c>
      <c r="Q105" s="27" t="str">
        <f t="shared" si="8"/>
        <v>film &amp; video</v>
      </c>
      <c r="R105" s="27" t="str">
        <f t="shared" si="9"/>
        <v>shorts</v>
      </c>
      <c r="S105" s="14">
        <f t="shared" si="10"/>
        <v>41682.597569444442</v>
      </c>
      <c r="T105" s="14">
        <f t="shared" si="11"/>
        <v>41705.597569444442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5">
        <v>500</v>
      </c>
      <c r="E106" s="5">
        <v>600</v>
      </c>
      <c r="F106" s="12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5">
        <f t="shared" si="7"/>
        <v>60</v>
      </c>
      <c r="Q106" s="27" t="str">
        <f t="shared" si="8"/>
        <v>film &amp; video</v>
      </c>
      <c r="R106" s="27" t="str">
        <f t="shared" si="9"/>
        <v>shorts</v>
      </c>
      <c r="S106" s="14">
        <f t="shared" si="10"/>
        <v>40612.486874999995</v>
      </c>
      <c r="T106" s="14">
        <f t="shared" si="11"/>
        <v>40635.833333333328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5">
        <v>2200</v>
      </c>
      <c r="E107" s="5">
        <v>2363</v>
      </c>
      <c r="F107" s="12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</v>
      </c>
      <c r="P107" s="5">
        <f t="shared" si="7"/>
        <v>39.380000000000003</v>
      </c>
      <c r="Q107" s="27" t="str">
        <f t="shared" si="8"/>
        <v>film &amp; video</v>
      </c>
      <c r="R107" s="27" t="str">
        <f t="shared" si="9"/>
        <v>shorts</v>
      </c>
      <c r="S107" s="14">
        <f t="shared" si="10"/>
        <v>42485.516435185178</v>
      </c>
      <c r="T107" s="14">
        <f t="shared" si="11"/>
        <v>42503.791666666664</v>
      </c>
    </row>
    <row r="108" spans="1:20" x14ac:dyDescent="0.25">
      <c r="A108">
        <v>106</v>
      </c>
      <c r="B108" s="1" t="s">
        <v>108</v>
      </c>
      <c r="C108" s="1" t="s">
        <v>4217</v>
      </c>
      <c r="D108" s="5">
        <v>5000</v>
      </c>
      <c r="E108" s="5">
        <v>5025</v>
      </c>
      <c r="F108" s="12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101</v>
      </c>
      <c r="P108" s="5">
        <f t="shared" si="7"/>
        <v>186.11</v>
      </c>
      <c r="Q108" s="27" t="str">
        <f t="shared" si="8"/>
        <v>film &amp; video</v>
      </c>
      <c r="R108" s="27" t="str">
        <f t="shared" si="9"/>
        <v>shorts</v>
      </c>
      <c r="S108" s="14">
        <f t="shared" si="10"/>
        <v>40987.568298611113</v>
      </c>
      <c r="T108" s="14">
        <f t="shared" si="11"/>
        <v>41001.568298611113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5">
        <v>7500</v>
      </c>
      <c r="E109" s="5">
        <v>7685</v>
      </c>
      <c r="F109" s="12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</v>
      </c>
      <c r="P109" s="5">
        <f t="shared" si="7"/>
        <v>111.38</v>
      </c>
      <c r="Q109" s="27" t="str">
        <f t="shared" si="8"/>
        <v>film &amp; video</v>
      </c>
      <c r="R109" s="27" t="str">
        <f t="shared" si="9"/>
        <v>shorts</v>
      </c>
      <c r="S109" s="14">
        <f t="shared" si="10"/>
        <v>40635.774155092593</v>
      </c>
      <c r="T109" s="14">
        <f t="shared" si="11"/>
        <v>40657.774155092593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5">
        <v>1500</v>
      </c>
      <c r="E110" s="5">
        <v>3700</v>
      </c>
      <c r="F110" s="12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247.00000000000003</v>
      </c>
      <c r="P110" s="5">
        <f t="shared" si="7"/>
        <v>78.72</v>
      </c>
      <c r="Q110" s="27" t="str">
        <f t="shared" si="8"/>
        <v>film &amp; video</v>
      </c>
      <c r="R110" s="27" t="str">
        <f t="shared" si="9"/>
        <v>shorts</v>
      </c>
      <c r="S110" s="14">
        <f t="shared" si="10"/>
        <v>41365.404745370368</v>
      </c>
      <c r="T110" s="14">
        <f t="shared" si="11"/>
        <v>41425.404745370368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5">
        <v>1000</v>
      </c>
      <c r="E111" s="5">
        <v>2195</v>
      </c>
      <c r="F111" s="12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220.00000000000003</v>
      </c>
      <c r="P111" s="5">
        <f t="shared" si="7"/>
        <v>46.7</v>
      </c>
      <c r="Q111" s="27" t="str">
        <f t="shared" si="8"/>
        <v>film &amp; video</v>
      </c>
      <c r="R111" s="27" t="str">
        <f t="shared" si="9"/>
        <v>shorts</v>
      </c>
      <c r="S111" s="14">
        <f t="shared" si="10"/>
        <v>40569.817476851851</v>
      </c>
      <c r="T111" s="14">
        <f t="shared" si="11"/>
        <v>40599.817476851851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5">
        <v>1300</v>
      </c>
      <c r="E112" s="5">
        <v>1700</v>
      </c>
      <c r="F112" s="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131</v>
      </c>
      <c r="P112" s="5">
        <f t="shared" si="7"/>
        <v>65.38</v>
      </c>
      <c r="Q112" s="27" t="str">
        <f t="shared" si="8"/>
        <v>film &amp; video</v>
      </c>
      <c r="R112" s="27" t="str">
        <f t="shared" si="9"/>
        <v>shorts</v>
      </c>
      <c r="S112" s="14">
        <f t="shared" si="10"/>
        <v>41557.741354166668</v>
      </c>
      <c r="T112" s="14">
        <f t="shared" si="11"/>
        <v>41592.040972222218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5">
        <v>3500</v>
      </c>
      <c r="E113" s="5">
        <v>5410</v>
      </c>
      <c r="F113" s="12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155</v>
      </c>
      <c r="P113" s="5">
        <f t="shared" si="7"/>
        <v>102.08</v>
      </c>
      <c r="Q113" s="27" t="str">
        <f t="shared" si="8"/>
        <v>film &amp; video</v>
      </c>
      <c r="R113" s="27" t="str">
        <f t="shared" si="9"/>
        <v>shorts</v>
      </c>
      <c r="S113" s="14">
        <f t="shared" si="10"/>
        <v>42125.124849537031</v>
      </c>
      <c r="T113" s="14">
        <f t="shared" si="11"/>
        <v>42155.124849537031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5">
        <v>5000</v>
      </c>
      <c r="E114" s="5">
        <v>5200</v>
      </c>
      <c r="F114" s="12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5">
        <f t="shared" si="7"/>
        <v>64.2</v>
      </c>
      <c r="Q114" s="27" t="str">
        <f t="shared" si="8"/>
        <v>film &amp; video</v>
      </c>
      <c r="R114" s="27" t="str">
        <f t="shared" si="9"/>
        <v>shorts</v>
      </c>
      <c r="S114" s="14">
        <f t="shared" si="10"/>
        <v>41717.834699074068</v>
      </c>
      <c r="T114" s="14">
        <f t="shared" si="11"/>
        <v>41741.875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5">
        <v>5000</v>
      </c>
      <c r="E115" s="5">
        <v>7050</v>
      </c>
      <c r="F115" s="12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5">
        <f t="shared" si="7"/>
        <v>90.38</v>
      </c>
      <c r="Q115" s="27" t="str">
        <f t="shared" si="8"/>
        <v>film &amp; video</v>
      </c>
      <c r="R115" s="27" t="str">
        <f t="shared" si="9"/>
        <v>shorts</v>
      </c>
      <c r="S115" s="14">
        <f t="shared" si="10"/>
        <v>40753.550092592588</v>
      </c>
      <c r="T115" s="14">
        <f t="shared" si="11"/>
        <v>40761.416666666664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5">
        <v>3000</v>
      </c>
      <c r="E116" s="5">
        <v>3100</v>
      </c>
      <c r="F116" s="12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</v>
      </c>
      <c r="P116" s="5">
        <f t="shared" si="7"/>
        <v>88.57</v>
      </c>
      <c r="Q116" s="27" t="str">
        <f t="shared" si="8"/>
        <v>film &amp; video</v>
      </c>
      <c r="R116" s="27" t="str">
        <f t="shared" si="9"/>
        <v>shorts</v>
      </c>
      <c r="S116" s="14">
        <f t="shared" si="10"/>
        <v>40861.065833333334</v>
      </c>
      <c r="T116" s="14">
        <f t="shared" si="11"/>
        <v>40921.065833333334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5">
        <v>450</v>
      </c>
      <c r="E117" s="5">
        <v>632</v>
      </c>
      <c r="F117" s="12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</v>
      </c>
      <c r="P117" s="5">
        <f t="shared" si="7"/>
        <v>28.73</v>
      </c>
      <c r="Q117" s="27" t="str">
        <f t="shared" si="8"/>
        <v>film &amp; video</v>
      </c>
      <c r="R117" s="27" t="str">
        <f t="shared" si="9"/>
        <v>shorts</v>
      </c>
      <c r="S117" s="14">
        <f t="shared" si="10"/>
        <v>40918.530601851846</v>
      </c>
      <c r="T117" s="14">
        <f t="shared" si="11"/>
        <v>40943.530601851846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5">
        <v>3500</v>
      </c>
      <c r="E118" s="5">
        <v>3978</v>
      </c>
      <c r="F118" s="12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113.99999999999999</v>
      </c>
      <c r="P118" s="5">
        <f t="shared" si="7"/>
        <v>69.790000000000006</v>
      </c>
      <c r="Q118" s="27" t="str">
        <f t="shared" si="8"/>
        <v>film &amp; video</v>
      </c>
      <c r="R118" s="27" t="str">
        <f t="shared" si="9"/>
        <v>shorts</v>
      </c>
      <c r="S118" s="14">
        <f t="shared" si="10"/>
        <v>40595.288831018515</v>
      </c>
      <c r="T118" s="14">
        <f t="shared" si="11"/>
        <v>40641.247164351851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5">
        <v>4500</v>
      </c>
      <c r="E119" s="5">
        <v>4522.22</v>
      </c>
      <c r="F119" s="12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</v>
      </c>
      <c r="P119" s="5">
        <f t="shared" si="7"/>
        <v>167.49</v>
      </c>
      <c r="Q119" s="27" t="str">
        <f t="shared" si="8"/>
        <v>film &amp; video</v>
      </c>
      <c r="R119" s="27" t="str">
        <f t="shared" si="9"/>
        <v>shorts</v>
      </c>
      <c r="S119" s="14">
        <f t="shared" si="10"/>
        <v>40248.626666666663</v>
      </c>
      <c r="T119" s="14">
        <f t="shared" si="11"/>
        <v>40338.583333333328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5">
        <v>5000</v>
      </c>
      <c r="E120" s="5">
        <v>5651.58</v>
      </c>
      <c r="F120" s="12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112.99999999999999</v>
      </c>
      <c r="P120" s="5">
        <f t="shared" si="7"/>
        <v>144.91</v>
      </c>
      <c r="Q120" s="27" t="str">
        <f t="shared" si="8"/>
        <v>film &amp; video</v>
      </c>
      <c r="R120" s="27" t="str">
        <f t="shared" si="9"/>
        <v>shorts</v>
      </c>
      <c r="S120" s="14">
        <f t="shared" si="10"/>
        <v>40722.845324074071</v>
      </c>
      <c r="T120" s="14">
        <f t="shared" si="11"/>
        <v>40752.845324074071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5">
        <v>3250</v>
      </c>
      <c r="E121" s="5">
        <v>3398.1</v>
      </c>
      <c r="F121" s="12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105</v>
      </c>
      <c r="P121" s="5">
        <f t="shared" si="7"/>
        <v>91.84</v>
      </c>
      <c r="Q121" s="27" t="str">
        <f t="shared" si="8"/>
        <v>film &amp; video</v>
      </c>
      <c r="R121" s="27" t="str">
        <f t="shared" si="9"/>
        <v>shorts</v>
      </c>
      <c r="S121" s="14">
        <f t="shared" si="10"/>
        <v>40738.860949074071</v>
      </c>
      <c r="T121" s="14">
        <f t="shared" si="11"/>
        <v>40768.75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5">
        <v>70000</v>
      </c>
      <c r="E122" s="5">
        <v>10</v>
      </c>
      <c r="F122" s="1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0</v>
      </c>
      <c r="P122" s="5">
        <f t="shared" si="7"/>
        <v>10</v>
      </c>
      <c r="Q122" s="27" t="str">
        <f t="shared" si="8"/>
        <v>film &amp; video</v>
      </c>
      <c r="R122" s="27" t="str">
        <f t="shared" si="9"/>
        <v>science fiction</v>
      </c>
      <c r="S122" s="14">
        <f t="shared" si="10"/>
        <v>42615.841516203705</v>
      </c>
      <c r="T122" s="14">
        <f t="shared" si="11"/>
        <v>42645.841516203705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5">
        <v>3000</v>
      </c>
      <c r="E123" s="5">
        <v>1</v>
      </c>
      <c r="F123" s="12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0</v>
      </c>
      <c r="P123" s="5">
        <f t="shared" si="7"/>
        <v>1</v>
      </c>
      <c r="Q123" s="27" t="str">
        <f t="shared" si="8"/>
        <v>film &amp; video</v>
      </c>
      <c r="R123" s="27" t="str">
        <f t="shared" si="9"/>
        <v>science fiction</v>
      </c>
      <c r="S123" s="14">
        <f t="shared" si="10"/>
        <v>42096.496643518512</v>
      </c>
      <c r="T123" s="14">
        <f t="shared" si="11"/>
        <v>42112.219444444439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5">
        <v>100000000</v>
      </c>
      <c r="E124" s="5">
        <v>0</v>
      </c>
      <c r="F124" s="12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>
        <f t="shared" si="7"/>
        <v>0</v>
      </c>
      <c r="Q124" s="27" t="str">
        <f t="shared" si="8"/>
        <v>film &amp; video</v>
      </c>
      <c r="R124" s="27" t="str">
        <f t="shared" si="9"/>
        <v>science fiction</v>
      </c>
      <c r="S124" s="14">
        <f t="shared" si="10"/>
        <v>42593.223460648143</v>
      </c>
      <c r="T124" s="14">
        <f t="shared" si="11"/>
        <v>42653.223460648143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5">
        <v>55000</v>
      </c>
      <c r="E125" s="5">
        <v>151</v>
      </c>
      <c r="F125" s="12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</v>
      </c>
      <c r="P125" s="5">
        <f t="shared" si="7"/>
        <v>25.17</v>
      </c>
      <c r="Q125" s="27" t="str">
        <f t="shared" si="8"/>
        <v>film &amp; video</v>
      </c>
      <c r="R125" s="27" t="str">
        <f t="shared" si="9"/>
        <v>science fiction</v>
      </c>
      <c r="S125" s="14">
        <f t="shared" si="10"/>
        <v>41904.573657407404</v>
      </c>
      <c r="T125" s="14">
        <f t="shared" si="11"/>
        <v>41940.708333333328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5">
        <v>4000</v>
      </c>
      <c r="E126" s="5">
        <v>0</v>
      </c>
      <c r="F126" s="12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>
        <f t="shared" si="7"/>
        <v>0</v>
      </c>
      <c r="Q126" s="27" t="str">
        <f t="shared" si="8"/>
        <v>film &amp; video</v>
      </c>
      <c r="R126" s="27" t="str">
        <f t="shared" si="9"/>
        <v>science fiction</v>
      </c>
      <c r="S126" s="14">
        <f t="shared" si="10"/>
        <v>42114.720393518517</v>
      </c>
      <c r="T126" s="14">
        <f t="shared" si="11"/>
        <v>42139.720393518517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5">
        <v>500</v>
      </c>
      <c r="E127" s="5">
        <v>70</v>
      </c>
      <c r="F127" s="12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5">
        <f t="shared" si="7"/>
        <v>11.67</v>
      </c>
      <c r="Q127" s="27" t="str">
        <f t="shared" si="8"/>
        <v>film &amp; video</v>
      </c>
      <c r="R127" s="27" t="str">
        <f t="shared" si="9"/>
        <v>science fiction</v>
      </c>
      <c r="S127" s="14">
        <f t="shared" si="10"/>
        <v>42709.78564814815</v>
      </c>
      <c r="T127" s="14">
        <f t="shared" si="11"/>
        <v>42769.78564814815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5">
        <v>25000</v>
      </c>
      <c r="E128" s="5">
        <v>1387</v>
      </c>
      <c r="F128" s="12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6</v>
      </c>
      <c r="P128" s="5">
        <f t="shared" si="7"/>
        <v>106.69</v>
      </c>
      <c r="Q128" s="27" t="str">
        <f t="shared" si="8"/>
        <v>film &amp; video</v>
      </c>
      <c r="R128" s="27" t="str">
        <f t="shared" si="9"/>
        <v>science fiction</v>
      </c>
      <c r="S128" s="14">
        <f t="shared" si="10"/>
        <v>42135.381215277775</v>
      </c>
      <c r="T128" s="14">
        <f t="shared" si="11"/>
        <v>42165.874999999993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5">
        <v>8000</v>
      </c>
      <c r="E129" s="5">
        <v>190</v>
      </c>
      <c r="F129" s="12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</v>
      </c>
      <c r="P129" s="5">
        <f t="shared" si="7"/>
        <v>47.5</v>
      </c>
      <c r="Q129" s="27" t="str">
        <f t="shared" si="8"/>
        <v>film &amp; video</v>
      </c>
      <c r="R129" s="27" t="str">
        <f t="shared" si="9"/>
        <v>science fiction</v>
      </c>
      <c r="S129" s="14">
        <f t="shared" si="10"/>
        <v>42067.415983796294</v>
      </c>
      <c r="T129" s="14">
        <f t="shared" si="11"/>
        <v>42097.37431712963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5">
        <v>100000</v>
      </c>
      <c r="E130" s="5">
        <v>1867</v>
      </c>
      <c r="F130" s="12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2</v>
      </c>
      <c r="P130" s="5">
        <f t="shared" si="7"/>
        <v>311.17</v>
      </c>
      <c r="Q130" s="27" t="str">
        <f t="shared" si="8"/>
        <v>film &amp; video</v>
      </c>
      <c r="R130" s="27" t="str">
        <f t="shared" si="9"/>
        <v>science fiction</v>
      </c>
      <c r="S130" s="14">
        <f t="shared" si="10"/>
        <v>42628.019594907404</v>
      </c>
      <c r="T130" s="14">
        <f t="shared" si="11"/>
        <v>42663.019594907404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5">
        <v>20000</v>
      </c>
      <c r="E131" s="5">
        <v>0</v>
      </c>
      <c r="F131" s="12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ROUND(E131/D131,2)*100</f>
        <v>0</v>
      </c>
      <c r="P131" s="5">
        <f t="shared" ref="P131:P194" si="13">IF(L131=0,0,ROUND(E131/L131,2))</f>
        <v>0</v>
      </c>
      <c r="Q131" s="27" t="str">
        <f t="shared" ref="Q131:Q194" si="14">IF((FIND("/",N131,1)&gt;0),
LEFT(N131,(FIND("/",N131,1)-1)),N131)</f>
        <v>film &amp; video</v>
      </c>
      <c r="R131" s="27" t="str">
        <f t="shared" ref="R131:R194" si="15">IF((FIND("/",N131,1)&gt;0),
RIGHT(N131,(LEN(N131)-1-LEN(Q131))),"")</f>
        <v>science fiction</v>
      </c>
      <c r="S131" s="14">
        <f t="shared" ref="S131:S194" si="16">(((J131/60)/60)/24)+DATE(1970,1,1)+(-5/24)</f>
        <v>41882.728969907403</v>
      </c>
      <c r="T131" s="14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5">
        <v>600</v>
      </c>
      <c r="E132" s="5">
        <v>0</v>
      </c>
      <c r="F132" s="1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>
        <f t="shared" si="13"/>
        <v>0</v>
      </c>
      <c r="Q132" s="27" t="str">
        <f t="shared" si="14"/>
        <v>film &amp; video</v>
      </c>
      <c r="R132" s="27" t="str">
        <f t="shared" si="15"/>
        <v>science fiction</v>
      </c>
      <c r="S132" s="14">
        <f t="shared" si="16"/>
        <v>41778.707083333327</v>
      </c>
      <c r="T132" s="14">
        <f t="shared" si="17"/>
        <v>41806.636111111111</v>
      </c>
    </row>
    <row r="133" spans="1:20" x14ac:dyDescent="0.25">
      <c r="A133">
        <v>131</v>
      </c>
      <c r="B133" s="1" t="s">
        <v>133</v>
      </c>
      <c r="C133" s="1" t="s">
        <v>4242</v>
      </c>
      <c r="D133" s="5">
        <v>1200</v>
      </c>
      <c r="E133" s="5">
        <v>0</v>
      </c>
      <c r="F133" s="12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>
        <f t="shared" si="13"/>
        <v>0</v>
      </c>
      <c r="Q133" s="27" t="str">
        <f t="shared" si="14"/>
        <v>film &amp; video</v>
      </c>
      <c r="R133" s="27" t="str">
        <f t="shared" si="15"/>
        <v>science fiction</v>
      </c>
      <c r="S133" s="14">
        <f t="shared" si="16"/>
        <v>42541.629178240742</v>
      </c>
      <c r="T133" s="14">
        <f t="shared" si="17"/>
        <v>42556.791666666664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5">
        <v>80000</v>
      </c>
      <c r="E134" s="5">
        <v>7655</v>
      </c>
      <c r="F134" s="12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10</v>
      </c>
      <c r="P134" s="5">
        <f t="shared" si="13"/>
        <v>94.51</v>
      </c>
      <c r="Q134" s="27" t="str">
        <f t="shared" si="14"/>
        <v>film &amp; video</v>
      </c>
      <c r="R134" s="27" t="str">
        <f t="shared" si="15"/>
        <v>science fiction</v>
      </c>
      <c r="S134" s="14">
        <f t="shared" si="16"/>
        <v>41905.60424768518</v>
      </c>
      <c r="T134" s="14">
        <f t="shared" si="17"/>
        <v>41950.645914351851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5">
        <v>71764</v>
      </c>
      <c r="E135" s="5">
        <v>0</v>
      </c>
      <c r="F135" s="12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>
        <f t="shared" si="13"/>
        <v>0</v>
      </c>
      <c r="Q135" s="27" t="str">
        <f t="shared" si="14"/>
        <v>film &amp; video</v>
      </c>
      <c r="R135" s="27" t="str">
        <f t="shared" si="15"/>
        <v>science fiction</v>
      </c>
      <c r="S135" s="14">
        <f t="shared" si="16"/>
        <v>42491.599351851844</v>
      </c>
      <c r="T135" s="14">
        <f t="shared" si="17"/>
        <v>42521.521527777775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5">
        <v>5000</v>
      </c>
      <c r="E136" s="5">
        <v>0</v>
      </c>
      <c r="F136" s="12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>
        <f t="shared" si="13"/>
        <v>0</v>
      </c>
      <c r="Q136" s="27" t="str">
        <f t="shared" si="14"/>
        <v>film &amp; video</v>
      </c>
      <c r="R136" s="27" t="str">
        <f t="shared" si="15"/>
        <v>science fiction</v>
      </c>
      <c r="S136" s="14">
        <f t="shared" si="16"/>
        <v>42221.701597222222</v>
      </c>
      <c r="T136" s="14">
        <f t="shared" si="17"/>
        <v>42251.499999999993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5">
        <v>3000</v>
      </c>
      <c r="E137" s="5">
        <v>403</v>
      </c>
      <c r="F137" s="12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</v>
      </c>
      <c r="P137" s="5">
        <f t="shared" si="13"/>
        <v>80.599999999999994</v>
      </c>
      <c r="Q137" s="27" t="str">
        <f t="shared" si="14"/>
        <v>film &amp; video</v>
      </c>
      <c r="R137" s="27" t="str">
        <f t="shared" si="15"/>
        <v>science fiction</v>
      </c>
      <c r="S137" s="14">
        <f t="shared" si="16"/>
        <v>41788.173576388886</v>
      </c>
      <c r="T137" s="14">
        <f t="shared" si="17"/>
        <v>41821.583333333328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5">
        <v>3000</v>
      </c>
      <c r="E138" s="5">
        <v>0</v>
      </c>
      <c r="F138" s="12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>
        <f t="shared" si="13"/>
        <v>0</v>
      </c>
      <c r="Q138" s="27" t="str">
        <f t="shared" si="14"/>
        <v>film &amp; video</v>
      </c>
      <c r="R138" s="27" t="str">
        <f t="shared" si="15"/>
        <v>science fiction</v>
      </c>
      <c r="S138" s="14">
        <f t="shared" si="16"/>
        <v>42096.201782407406</v>
      </c>
      <c r="T138" s="14">
        <f t="shared" si="17"/>
        <v>42140.219444444439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5">
        <v>55000</v>
      </c>
      <c r="E139" s="5">
        <v>0</v>
      </c>
      <c r="F139" s="12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>
        <f t="shared" si="13"/>
        <v>0</v>
      </c>
      <c r="Q139" s="27" t="str">
        <f t="shared" si="14"/>
        <v>film &amp; video</v>
      </c>
      <c r="R139" s="27" t="str">
        <f t="shared" si="15"/>
        <v>science fiction</v>
      </c>
      <c r="S139" s="14">
        <f t="shared" si="16"/>
        <v>42239.365659722222</v>
      </c>
      <c r="T139" s="14">
        <f t="shared" si="17"/>
        <v>42289.365659722222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5">
        <v>150000</v>
      </c>
      <c r="E140" s="5">
        <v>4712</v>
      </c>
      <c r="F140" s="12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</v>
      </c>
      <c r="P140" s="5">
        <f t="shared" si="13"/>
        <v>81.239999999999995</v>
      </c>
      <c r="Q140" s="27" t="str">
        <f t="shared" si="14"/>
        <v>film &amp; video</v>
      </c>
      <c r="R140" s="27" t="str">
        <f t="shared" si="15"/>
        <v>science fiction</v>
      </c>
      <c r="S140" s="14">
        <f t="shared" si="16"/>
        <v>42186.049085648141</v>
      </c>
      <c r="T140" s="14">
        <f t="shared" si="17"/>
        <v>42216.999305555553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5">
        <v>500</v>
      </c>
      <c r="E141" s="5">
        <v>500</v>
      </c>
      <c r="F141" s="12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5">
        <f t="shared" si="13"/>
        <v>500</v>
      </c>
      <c r="Q141" s="27" t="str">
        <f t="shared" si="14"/>
        <v>film &amp; video</v>
      </c>
      <c r="R141" s="27" t="str">
        <f t="shared" si="15"/>
        <v>science fiction</v>
      </c>
      <c r="S141" s="14">
        <f t="shared" si="16"/>
        <v>42187.712638888886</v>
      </c>
      <c r="T141" s="14">
        <f t="shared" si="17"/>
        <v>42197.712638888886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5">
        <v>200000</v>
      </c>
      <c r="E142" s="5">
        <v>0</v>
      </c>
      <c r="F142" s="1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>
        <f t="shared" si="13"/>
        <v>0</v>
      </c>
      <c r="Q142" s="27" t="str">
        <f t="shared" si="14"/>
        <v>film &amp; video</v>
      </c>
      <c r="R142" s="27" t="str">
        <f t="shared" si="15"/>
        <v>science fiction</v>
      </c>
      <c r="S142" s="14">
        <f t="shared" si="16"/>
        <v>42052.989953703705</v>
      </c>
      <c r="T142" s="14">
        <f t="shared" si="17"/>
        <v>42082.948287037034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5">
        <v>12000</v>
      </c>
      <c r="E143" s="5">
        <v>1293</v>
      </c>
      <c r="F143" s="12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11</v>
      </c>
      <c r="P143" s="5">
        <f t="shared" si="13"/>
        <v>46.18</v>
      </c>
      <c r="Q143" s="27" t="str">
        <f t="shared" si="14"/>
        <v>film &amp; video</v>
      </c>
      <c r="R143" s="27" t="str">
        <f t="shared" si="15"/>
        <v>science fiction</v>
      </c>
      <c r="S143" s="14">
        <f t="shared" si="16"/>
        <v>42109.944710648146</v>
      </c>
      <c r="T143" s="14">
        <f t="shared" si="17"/>
        <v>42154.944710648146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5">
        <v>3000</v>
      </c>
      <c r="E144" s="5">
        <v>10</v>
      </c>
      <c r="F144" s="12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</v>
      </c>
      <c r="P144" s="5">
        <f t="shared" si="13"/>
        <v>10</v>
      </c>
      <c r="Q144" s="27" t="str">
        <f t="shared" si="14"/>
        <v>film &amp; video</v>
      </c>
      <c r="R144" s="27" t="str">
        <f t="shared" si="15"/>
        <v>science fiction</v>
      </c>
      <c r="S144" s="14">
        <f t="shared" si="16"/>
        <v>41938.684930555552</v>
      </c>
      <c r="T144" s="14">
        <f t="shared" si="17"/>
        <v>41959.726597222216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5">
        <v>5500</v>
      </c>
      <c r="E145" s="5">
        <v>0</v>
      </c>
      <c r="F145" s="12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>
        <f t="shared" si="13"/>
        <v>0</v>
      </c>
      <c r="Q145" s="27" t="str">
        <f t="shared" si="14"/>
        <v>film &amp; video</v>
      </c>
      <c r="R145" s="27" t="str">
        <f t="shared" si="15"/>
        <v>science fiction</v>
      </c>
      <c r="S145" s="14">
        <f t="shared" si="16"/>
        <v>42558.855810185189</v>
      </c>
      <c r="T145" s="14">
        <f t="shared" si="17"/>
        <v>42616.038194444445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5">
        <v>7500</v>
      </c>
      <c r="E146" s="5">
        <v>2070</v>
      </c>
      <c r="F146" s="12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28.000000000000004</v>
      </c>
      <c r="P146" s="5">
        <f t="shared" si="13"/>
        <v>55.95</v>
      </c>
      <c r="Q146" s="27" t="str">
        <f t="shared" si="14"/>
        <v>film &amp; video</v>
      </c>
      <c r="R146" s="27" t="str">
        <f t="shared" si="15"/>
        <v>science fiction</v>
      </c>
      <c r="S146" s="14">
        <f t="shared" si="16"/>
        <v>42047.554074074076</v>
      </c>
      <c r="T146" s="14">
        <f t="shared" si="17"/>
        <v>42107.512407407405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5">
        <v>4500</v>
      </c>
      <c r="E147" s="5">
        <v>338</v>
      </c>
      <c r="F147" s="12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8</v>
      </c>
      <c r="P147" s="5">
        <f t="shared" si="13"/>
        <v>37.56</v>
      </c>
      <c r="Q147" s="27" t="str">
        <f t="shared" si="14"/>
        <v>film &amp; video</v>
      </c>
      <c r="R147" s="27" t="str">
        <f t="shared" si="15"/>
        <v>science fiction</v>
      </c>
      <c r="S147" s="14">
        <f t="shared" si="16"/>
        <v>42200.333935185183</v>
      </c>
      <c r="T147" s="14">
        <f t="shared" si="17"/>
        <v>42227.333935185183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5">
        <v>20000</v>
      </c>
      <c r="E148" s="5">
        <v>115</v>
      </c>
      <c r="F148" s="12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1</v>
      </c>
      <c r="P148" s="5">
        <f t="shared" si="13"/>
        <v>38.33</v>
      </c>
      <c r="Q148" s="27" t="str">
        <f t="shared" si="14"/>
        <v>film &amp; video</v>
      </c>
      <c r="R148" s="27" t="str">
        <f t="shared" si="15"/>
        <v>science fiction</v>
      </c>
      <c r="S148" s="14">
        <f t="shared" si="16"/>
        <v>42692.807847222219</v>
      </c>
      <c r="T148" s="14">
        <f t="shared" si="17"/>
        <v>42752.807847222219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5">
        <v>7000</v>
      </c>
      <c r="E149" s="5">
        <v>0</v>
      </c>
      <c r="F149" s="12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>
        <f t="shared" si="13"/>
        <v>0</v>
      </c>
      <c r="Q149" s="27" t="str">
        <f t="shared" si="14"/>
        <v>film &amp; video</v>
      </c>
      <c r="R149" s="27" t="str">
        <f t="shared" si="15"/>
        <v>science fiction</v>
      </c>
      <c r="S149" s="14">
        <f t="shared" si="16"/>
        <v>41969.559490740743</v>
      </c>
      <c r="T149" s="14">
        <f t="shared" si="17"/>
        <v>42012.554166666661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5">
        <v>50000</v>
      </c>
      <c r="E150" s="5">
        <v>40</v>
      </c>
      <c r="F150" s="12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</v>
      </c>
      <c r="P150" s="5">
        <f t="shared" si="13"/>
        <v>20</v>
      </c>
      <c r="Q150" s="27" t="str">
        <f t="shared" si="14"/>
        <v>film &amp; video</v>
      </c>
      <c r="R150" s="27" t="str">
        <f t="shared" si="15"/>
        <v>science fiction</v>
      </c>
      <c r="S150" s="14">
        <f t="shared" si="16"/>
        <v>42397.073333333326</v>
      </c>
      <c r="T150" s="14">
        <f t="shared" si="17"/>
        <v>42427.073333333326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5">
        <v>10000</v>
      </c>
      <c r="E151" s="5">
        <v>92</v>
      </c>
      <c r="F151" s="12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1</v>
      </c>
      <c r="P151" s="5">
        <f t="shared" si="13"/>
        <v>15.33</v>
      </c>
      <c r="Q151" s="27" t="str">
        <f t="shared" si="14"/>
        <v>film &amp; video</v>
      </c>
      <c r="R151" s="27" t="str">
        <f t="shared" si="15"/>
        <v>science fiction</v>
      </c>
      <c r="S151" s="14">
        <f t="shared" si="16"/>
        <v>41967.963773148142</v>
      </c>
      <c r="T151" s="14">
        <f t="shared" si="17"/>
        <v>41998.124999999993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5">
        <v>130000</v>
      </c>
      <c r="E152" s="5">
        <v>30112</v>
      </c>
      <c r="F152" s="1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</v>
      </c>
      <c r="P152" s="5">
        <f t="shared" si="13"/>
        <v>449.43</v>
      </c>
      <c r="Q152" s="27" t="str">
        <f t="shared" si="14"/>
        <v>film &amp; video</v>
      </c>
      <c r="R152" s="27" t="str">
        <f t="shared" si="15"/>
        <v>science fiction</v>
      </c>
      <c r="S152" s="14">
        <f t="shared" si="16"/>
        <v>42089.95349537037</v>
      </c>
      <c r="T152" s="14">
        <f t="shared" si="17"/>
        <v>42149.95349537037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5">
        <v>250000</v>
      </c>
      <c r="E153" s="5">
        <v>140</v>
      </c>
      <c r="F153" s="12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0</v>
      </c>
      <c r="P153" s="5">
        <f t="shared" si="13"/>
        <v>28</v>
      </c>
      <c r="Q153" s="27" t="str">
        <f t="shared" si="14"/>
        <v>film &amp; video</v>
      </c>
      <c r="R153" s="27" t="str">
        <f t="shared" si="15"/>
        <v>science fiction</v>
      </c>
      <c r="S153" s="14">
        <f t="shared" si="16"/>
        <v>42113.342488425922</v>
      </c>
      <c r="T153" s="14">
        <f t="shared" si="17"/>
        <v>42173.342488425922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5">
        <v>380000</v>
      </c>
      <c r="E154" s="5">
        <v>30</v>
      </c>
      <c r="F154" s="12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0</v>
      </c>
      <c r="P154" s="5">
        <f t="shared" si="13"/>
        <v>15</v>
      </c>
      <c r="Q154" s="27" t="str">
        <f t="shared" si="14"/>
        <v>film &amp; video</v>
      </c>
      <c r="R154" s="27" t="str">
        <f t="shared" si="15"/>
        <v>science fiction</v>
      </c>
      <c r="S154" s="14">
        <f t="shared" si="16"/>
        <v>41874.869212962964</v>
      </c>
      <c r="T154" s="14">
        <f t="shared" si="17"/>
        <v>41904.869212962964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5">
        <v>50000</v>
      </c>
      <c r="E155" s="5">
        <v>359</v>
      </c>
      <c r="F155" s="12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1</v>
      </c>
      <c r="P155" s="5">
        <f t="shared" si="13"/>
        <v>35.9</v>
      </c>
      <c r="Q155" s="27" t="str">
        <f t="shared" si="14"/>
        <v>film &amp; video</v>
      </c>
      <c r="R155" s="27" t="str">
        <f t="shared" si="15"/>
        <v>science fiction</v>
      </c>
      <c r="S155" s="14">
        <f t="shared" si="16"/>
        <v>41933.377824074072</v>
      </c>
      <c r="T155" s="14">
        <f t="shared" si="17"/>
        <v>41975.419490740744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5">
        <v>1500</v>
      </c>
      <c r="E156" s="5">
        <v>40</v>
      </c>
      <c r="F156" s="12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3</v>
      </c>
      <c r="P156" s="5">
        <f t="shared" si="13"/>
        <v>13.33</v>
      </c>
      <c r="Q156" s="27" t="str">
        <f t="shared" si="14"/>
        <v>film &amp; video</v>
      </c>
      <c r="R156" s="27" t="str">
        <f t="shared" si="15"/>
        <v>science fiction</v>
      </c>
      <c r="S156" s="14">
        <f t="shared" si="16"/>
        <v>42115.339062499996</v>
      </c>
      <c r="T156" s="14">
        <f t="shared" si="17"/>
        <v>42158.339062499996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5">
        <v>1350000</v>
      </c>
      <c r="E157" s="5">
        <v>81</v>
      </c>
      <c r="F157" s="12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0</v>
      </c>
      <c r="P157" s="5">
        <f t="shared" si="13"/>
        <v>20.25</v>
      </c>
      <c r="Q157" s="27" t="str">
        <f t="shared" si="14"/>
        <v>film &amp; video</v>
      </c>
      <c r="R157" s="27" t="str">
        <f t="shared" si="15"/>
        <v>science fiction</v>
      </c>
      <c r="S157" s="14">
        <f t="shared" si="16"/>
        <v>42168.351099537038</v>
      </c>
      <c r="T157" s="14">
        <f t="shared" si="17"/>
        <v>42208.351099537038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5">
        <v>35000</v>
      </c>
      <c r="E158" s="5">
        <v>1785</v>
      </c>
      <c r="F158" s="12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</v>
      </c>
      <c r="P158" s="5">
        <f t="shared" si="13"/>
        <v>119</v>
      </c>
      <c r="Q158" s="27" t="str">
        <f t="shared" si="14"/>
        <v>film &amp; video</v>
      </c>
      <c r="R158" s="27" t="str">
        <f t="shared" si="15"/>
        <v>science fiction</v>
      </c>
      <c r="S158" s="14">
        <f t="shared" si="16"/>
        <v>41793.916620370372</v>
      </c>
      <c r="T158" s="14">
        <f t="shared" si="17"/>
        <v>41853.916620370372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5">
        <v>2995</v>
      </c>
      <c r="E159" s="5">
        <v>8</v>
      </c>
      <c r="F159" s="12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</v>
      </c>
      <c r="P159" s="5">
        <f t="shared" si="13"/>
        <v>4</v>
      </c>
      <c r="Q159" s="27" t="str">
        <f t="shared" si="14"/>
        <v>film &amp; video</v>
      </c>
      <c r="R159" s="27" t="str">
        <f t="shared" si="15"/>
        <v>science fiction</v>
      </c>
      <c r="S159" s="14">
        <f t="shared" si="16"/>
        <v>42396.703379629624</v>
      </c>
      <c r="T159" s="14">
        <f t="shared" si="17"/>
        <v>42426.703379629624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5">
        <v>5000</v>
      </c>
      <c r="E160" s="5">
        <v>0</v>
      </c>
      <c r="F160" s="12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>
        <f t="shared" si="13"/>
        <v>0</v>
      </c>
      <c r="Q160" s="27" t="str">
        <f t="shared" si="14"/>
        <v>film &amp; video</v>
      </c>
      <c r="R160" s="27" t="str">
        <f t="shared" si="15"/>
        <v>science fiction</v>
      </c>
      <c r="S160" s="14">
        <f t="shared" si="16"/>
        <v>41903.868379629625</v>
      </c>
      <c r="T160" s="14">
        <f t="shared" si="17"/>
        <v>41933.868379629625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5">
        <v>500000</v>
      </c>
      <c r="E161" s="5">
        <v>10</v>
      </c>
      <c r="F161" s="12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0</v>
      </c>
      <c r="P161" s="5">
        <f t="shared" si="13"/>
        <v>10</v>
      </c>
      <c r="Q161" s="27" t="str">
        <f t="shared" si="14"/>
        <v>film &amp; video</v>
      </c>
      <c r="R161" s="27" t="str">
        <f t="shared" si="15"/>
        <v>science fiction</v>
      </c>
      <c r="S161" s="14">
        <f t="shared" si="16"/>
        <v>42514.226215277777</v>
      </c>
      <c r="T161" s="14">
        <f t="shared" si="17"/>
        <v>42554.226215277777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16">
        <v>5000</v>
      </c>
      <c r="E162" s="5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>
        <f t="shared" si="13"/>
        <v>0</v>
      </c>
      <c r="Q162" s="27" t="str">
        <f t="shared" si="14"/>
        <v>film &amp; video</v>
      </c>
      <c r="R162" s="27" t="str">
        <f t="shared" si="15"/>
        <v>drama</v>
      </c>
      <c r="S162" s="14">
        <f t="shared" si="16"/>
        <v>42171.704756944448</v>
      </c>
      <c r="T162" s="14">
        <f t="shared" si="17"/>
        <v>42231.704756944448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5">
        <v>50000</v>
      </c>
      <c r="E163" s="5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</v>
      </c>
      <c r="P163" s="5">
        <f t="shared" si="13"/>
        <v>5</v>
      </c>
      <c r="Q163" s="27" t="str">
        <f t="shared" si="14"/>
        <v>film &amp; video</v>
      </c>
      <c r="R163" s="27" t="str">
        <f t="shared" si="15"/>
        <v>drama</v>
      </c>
      <c r="S163" s="14">
        <f t="shared" si="16"/>
        <v>41792.479108796295</v>
      </c>
      <c r="T163" s="14">
        <f t="shared" si="17"/>
        <v>41822.479108796295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5">
        <v>2800</v>
      </c>
      <c r="E164" s="5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16</v>
      </c>
      <c r="P164" s="5">
        <f t="shared" si="13"/>
        <v>43.5</v>
      </c>
      <c r="Q164" s="27" t="str">
        <f t="shared" si="14"/>
        <v>film &amp; video</v>
      </c>
      <c r="R164" s="27" t="str">
        <f t="shared" si="15"/>
        <v>drama</v>
      </c>
      <c r="S164" s="14">
        <f t="shared" si="16"/>
        <v>41834.91847222222</v>
      </c>
      <c r="T164" s="14">
        <f t="shared" si="17"/>
        <v>41867.779166666667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5">
        <v>2000000</v>
      </c>
      <c r="E165" s="5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>
        <f t="shared" si="13"/>
        <v>0</v>
      </c>
      <c r="Q165" s="27" t="str">
        <f t="shared" si="14"/>
        <v>film &amp; video</v>
      </c>
      <c r="R165" s="27" t="str">
        <f t="shared" si="15"/>
        <v>drama</v>
      </c>
      <c r="S165" s="14">
        <f t="shared" si="16"/>
        <v>42243.752939814811</v>
      </c>
      <c r="T165" s="14">
        <f t="shared" si="17"/>
        <v>42277.791666666664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5">
        <v>120000</v>
      </c>
      <c r="E166" s="5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1</v>
      </c>
      <c r="P166" s="5">
        <f t="shared" si="13"/>
        <v>91.43</v>
      </c>
      <c r="Q166" s="27" t="str">
        <f t="shared" si="14"/>
        <v>film &amp; video</v>
      </c>
      <c r="R166" s="27" t="str">
        <f t="shared" si="15"/>
        <v>drama</v>
      </c>
      <c r="S166" s="14">
        <f t="shared" si="16"/>
        <v>41841.554409722223</v>
      </c>
      <c r="T166" s="14">
        <f t="shared" si="17"/>
        <v>41901.554409722223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5">
        <v>17000</v>
      </c>
      <c r="E167" s="5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>
        <f t="shared" si="13"/>
        <v>0</v>
      </c>
      <c r="Q167" s="27" t="str">
        <f t="shared" si="14"/>
        <v>film &amp; video</v>
      </c>
      <c r="R167" s="27" t="str">
        <f t="shared" si="15"/>
        <v>drama</v>
      </c>
      <c r="S167" s="14">
        <f t="shared" si="16"/>
        <v>42351.450509259252</v>
      </c>
      <c r="T167" s="14">
        <f t="shared" si="17"/>
        <v>42381.450509259252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5">
        <v>5000</v>
      </c>
      <c r="E168" s="5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5">
        <f t="shared" si="13"/>
        <v>3000</v>
      </c>
      <c r="Q168" s="27" t="str">
        <f t="shared" si="14"/>
        <v>film &amp; video</v>
      </c>
      <c r="R168" s="27" t="str">
        <f t="shared" si="15"/>
        <v>drama</v>
      </c>
      <c r="S168" s="14">
        <f t="shared" si="16"/>
        <v>42720.867615740739</v>
      </c>
      <c r="T168" s="14">
        <f t="shared" si="17"/>
        <v>42750.867615740739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5">
        <v>110000</v>
      </c>
      <c r="E169" s="5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</v>
      </c>
      <c r="P169" s="5">
        <f t="shared" si="13"/>
        <v>5.5</v>
      </c>
      <c r="Q169" s="27" t="str">
        <f t="shared" si="14"/>
        <v>film &amp; video</v>
      </c>
      <c r="R169" s="27" t="str">
        <f t="shared" si="15"/>
        <v>drama</v>
      </c>
      <c r="S169" s="14">
        <f t="shared" si="16"/>
        <v>42160.719155092585</v>
      </c>
      <c r="T169" s="14">
        <f t="shared" si="17"/>
        <v>42220.719155092585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5">
        <v>8000</v>
      </c>
      <c r="E170" s="5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</v>
      </c>
      <c r="P170" s="5">
        <f t="shared" si="13"/>
        <v>108.33</v>
      </c>
      <c r="Q170" s="27" t="str">
        <f t="shared" si="14"/>
        <v>film &amp; video</v>
      </c>
      <c r="R170" s="27" t="str">
        <f t="shared" si="15"/>
        <v>drama</v>
      </c>
      <c r="S170" s="14">
        <f t="shared" si="16"/>
        <v>42052.626967592594</v>
      </c>
      <c r="T170" s="14">
        <f t="shared" si="17"/>
        <v>42082.585300925923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5">
        <v>2500</v>
      </c>
      <c r="E171" s="5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</v>
      </c>
      <c r="P171" s="5">
        <f t="shared" si="13"/>
        <v>56</v>
      </c>
      <c r="Q171" s="27" t="str">
        <f t="shared" si="14"/>
        <v>film &amp; video</v>
      </c>
      <c r="R171" s="27" t="str">
        <f t="shared" si="15"/>
        <v>drama</v>
      </c>
      <c r="S171" s="14">
        <f t="shared" si="16"/>
        <v>41900.296979166662</v>
      </c>
      <c r="T171" s="14">
        <f t="shared" si="17"/>
        <v>41930.296979166662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5">
        <v>10000</v>
      </c>
      <c r="E172" s="5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</v>
      </c>
      <c r="P172" s="5">
        <f t="shared" si="13"/>
        <v>32.5</v>
      </c>
      <c r="Q172" s="27" t="str">
        <f t="shared" si="14"/>
        <v>film &amp; video</v>
      </c>
      <c r="R172" s="27" t="str">
        <f t="shared" si="15"/>
        <v>drama</v>
      </c>
      <c r="S172" s="14">
        <f t="shared" si="16"/>
        <v>42216.769479166665</v>
      </c>
      <c r="T172" s="14">
        <f t="shared" si="17"/>
        <v>42246.019444444442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5">
        <v>50000</v>
      </c>
      <c r="E173" s="5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0</v>
      </c>
      <c r="P173" s="5">
        <f t="shared" si="13"/>
        <v>1</v>
      </c>
      <c r="Q173" s="27" t="str">
        <f t="shared" si="14"/>
        <v>film &amp; video</v>
      </c>
      <c r="R173" s="27" t="str">
        <f t="shared" si="15"/>
        <v>drama</v>
      </c>
      <c r="S173" s="14">
        <f t="shared" si="16"/>
        <v>42533.972384259258</v>
      </c>
      <c r="T173" s="14">
        <f t="shared" si="17"/>
        <v>42593.972384259258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5">
        <v>95000</v>
      </c>
      <c r="E174" s="5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>
        <f t="shared" si="13"/>
        <v>0</v>
      </c>
      <c r="Q174" s="27" t="str">
        <f t="shared" si="14"/>
        <v>film &amp; video</v>
      </c>
      <c r="R174" s="27" t="str">
        <f t="shared" si="15"/>
        <v>drama</v>
      </c>
      <c r="S174" s="14">
        <f t="shared" si="16"/>
        <v>42047.186608796292</v>
      </c>
      <c r="T174" s="14">
        <f t="shared" si="17"/>
        <v>42082.14494212962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5">
        <v>1110</v>
      </c>
      <c r="E175" s="5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>
        <f t="shared" si="13"/>
        <v>0</v>
      </c>
      <c r="Q175" s="27" t="str">
        <f t="shared" si="14"/>
        <v>film &amp; video</v>
      </c>
      <c r="R175" s="27" t="str">
        <f t="shared" si="15"/>
        <v>drama</v>
      </c>
      <c r="S175" s="14">
        <f t="shared" si="16"/>
        <v>42033.364675925921</v>
      </c>
      <c r="T175" s="14">
        <f t="shared" si="17"/>
        <v>42063.364675925921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5">
        <v>6000</v>
      </c>
      <c r="E176" s="5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>
        <f t="shared" si="13"/>
        <v>0</v>
      </c>
      <c r="Q176" s="27" t="str">
        <f t="shared" si="14"/>
        <v>film &amp; video</v>
      </c>
      <c r="R176" s="27" t="str">
        <f t="shared" si="15"/>
        <v>drama</v>
      </c>
      <c r="S176" s="14">
        <f t="shared" si="16"/>
        <v>42072.55064814815</v>
      </c>
      <c r="T176" s="14">
        <f t="shared" si="17"/>
        <v>42132.55064814815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5">
        <v>20000</v>
      </c>
      <c r="E177" s="5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</v>
      </c>
      <c r="P177" s="5">
        <f t="shared" si="13"/>
        <v>49.88</v>
      </c>
      <c r="Q177" s="27" t="str">
        <f t="shared" si="14"/>
        <v>film &amp; video</v>
      </c>
      <c r="R177" s="27" t="str">
        <f t="shared" si="15"/>
        <v>drama</v>
      </c>
      <c r="S177" s="14">
        <f t="shared" si="16"/>
        <v>41855.569571759253</v>
      </c>
      <c r="T177" s="14">
        <f t="shared" si="17"/>
        <v>41880.569571759253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5">
        <v>1500</v>
      </c>
      <c r="E178" s="5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>
        <f t="shared" si="13"/>
        <v>0</v>
      </c>
      <c r="Q178" s="27" t="str">
        <f t="shared" si="14"/>
        <v>film &amp; video</v>
      </c>
      <c r="R178" s="27" t="str">
        <f t="shared" si="15"/>
        <v>drama</v>
      </c>
      <c r="S178" s="14">
        <f t="shared" si="16"/>
        <v>42191.615729166668</v>
      </c>
      <c r="T178" s="14">
        <f t="shared" si="17"/>
        <v>42221.615729166668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5">
        <v>450</v>
      </c>
      <c r="E179" s="5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5">
        <f t="shared" si="13"/>
        <v>25.71</v>
      </c>
      <c r="Q179" s="27" t="str">
        <f t="shared" si="14"/>
        <v>film &amp; video</v>
      </c>
      <c r="R179" s="27" t="str">
        <f t="shared" si="15"/>
        <v>drama</v>
      </c>
      <c r="S179" s="14">
        <f t="shared" si="16"/>
        <v>42069.839421296296</v>
      </c>
      <c r="T179" s="14">
        <f t="shared" si="17"/>
        <v>42086.797754629624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5">
        <v>500000</v>
      </c>
      <c r="E180" s="5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>
        <f t="shared" si="13"/>
        <v>0</v>
      </c>
      <c r="Q180" s="27" t="str">
        <f t="shared" si="14"/>
        <v>film &amp; video</v>
      </c>
      <c r="R180" s="27" t="str">
        <f t="shared" si="15"/>
        <v>drama</v>
      </c>
      <c r="S180" s="14">
        <f t="shared" si="16"/>
        <v>42304.747048611105</v>
      </c>
      <c r="T180" s="14">
        <f t="shared" si="17"/>
        <v>42334.788715277777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5">
        <v>1000</v>
      </c>
      <c r="E181" s="5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5">
        <f t="shared" si="13"/>
        <v>100</v>
      </c>
      <c r="Q181" s="27" t="str">
        <f t="shared" si="14"/>
        <v>film &amp; video</v>
      </c>
      <c r="R181" s="27" t="str">
        <f t="shared" si="15"/>
        <v>drama</v>
      </c>
      <c r="S181" s="14">
        <f t="shared" si="16"/>
        <v>42402.872164351851</v>
      </c>
      <c r="T181" s="14">
        <f t="shared" si="17"/>
        <v>42432.872164351851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5">
        <v>1200</v>
      </c>
      <c r="E182" s="5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</v>
      </c>
      <c r="P182" s="5">
        <f t="shared" si="13"/>
        <v>30.85</v>
      </c>
      <c r="Q182" s="27" t="str">
        <f t="shared" si="14"/>
        <v>film &amp; video</v>
      </c>
      <c r="R182" s="27" t="str">
        <f t="shared" si="15"/>
        <v>drama</v>
      </c>
      <c r="S182" s="14">
        <f t="shared" si="16"/>
        <v>42067.782905092587</v>
      </c>
      <c r="T182" s="14">
        <f t="shared" si="17"/>
        <v>42107.583333333336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5">
        <v>3423</v>
      </c>
      <c r="E183" s="5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</v>
      </c>
      <c r="P183" s="5">
        <f t="shared" si="13"/>
        <v>180.5</v>
      </c>
      <c r="Q183" s="27" t="str">
        <f t="shared" si="14"/>
        <v>film &amp; video</v>
      </c>
      <c r="R183" s="27" t="str">
        <f t="shared" si="15"/>
        <v>drama</v>
      </c>
      <c r="S183" s="14">
        <f t="shared" si="16"/>
        <v>42147.533506944441</v>
      </c>
      <c r="T183" s="14">
        <f t="shared" si="17"/>
        <v>42177.533506944441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5">
        <v>1000</v>
      </c>
      <c r="E184" s="5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>
        <f t="shared" si="13"/>
        <v>0</v>
      </c>
      <c r="Q184" s="27" t="str">
        <f t="shared" si="14"/>
        <v>film &amp; video</v>
      </c>
      <c r="R184" s="27" t="str">
        <f t="shared" si="15"/>
        <v>drama</v>
      </c>
      <c r="S184" s="14">
        <f t="shared" si="16"/>
        <v>42711.803611111107</v>
      </c>
      <c r="T184" s="14">
        <f t="shared" si="17"/>
        <v>42741.803611111107</v>
      </c>
    </row>
    <row r="185" spans="1:20" x14ac:dyDescent="0.25">
      <c r="A185">
        <v>183</v>
      </c>
      <c r="B185" s="1" t="s">
        <v>185</v>
      </c>
      <c r="C185" s="1" t="s">
        <v>4293</v>
      </c>
      <c r="D185" s="5">
        <v>12500</v>
      </c>
      <c r="E185" s="5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36</v>
      </c>
      <c r="P185" s="5">
        <f t="shared" si="13"/>
        <v>373.5</v>
      </c>
      <c r="Q185" s="27" t="str">
        <f t="shared" si="14"/>
        <v>film &amp; video</v>
      </c>
      <c r="R185" s="27" t="str">
        <f t="shared" si="15"/>
        <v>drama</v>
      </c>
      <c r="S185" s="14">
        <f t="shared" si="16"/>
        <v>41939.601967592593</v>
      </c>
      <c r="T185" s="14">
        <f t="shared" si="17"/>
        <v>41969.643634259257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5">
        <v>1500</v>
      </c>
      <c r="E186" s="5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</v>
      </c>
      <c r="P186" s="5">
        <f t="shared" si="13"/>
        <v>25.5</v>
      </c>
      <c r="Q186" s="27" t="str">
        <f t="shared" si="14"/>
        <v>film &amp; video</v>
      </c>
      <c r="R186" s="27" t="str">
        <f t="shared" si="15"/>
        <v>drama</v>
      </c>
      <c r="S186" s="14">
        <f t="shared" si="16"/>
        <v>41825.58289351852</v>
      </c>
      <c r="T186" s="14">
        <f t="shared" si="17"/>
        <v>41882.957638888889</v>
      </c>
    </row>
    <row r="187" spans="1:20" x14ac:dyDescent="0.25">
      <c r="A187">
        <v>185</v>
      </c>
      <c r="B187" s="1" t="s">
        <v>187</v>
      </c>
      <c r="C187" s="1" t="s">
        <v>4295</v>
      </c>
      <c r="D187" s="5">
        <v>40000</v>
      </c>
      <c r="E187" s="5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6</v>
      </c>
      <c r="P187" s="5">
        <f t="shared" si="13"/>
        <v>220</v>
      </c>
      <c r="Q187" s="27" t="str">
        <f t="shared" si="14"/>
        <v>film &amp; video</v>
      </c>
      <c r="R187" s="27" t="str">
        <f t="shared" si="15"/>
        <v>drama</v>
      </c>
      <c r="S187" s="14">
        <f t="shared" si="16"/>
        <v>42570.702997685185</v>
      </c>
      <c r="T187" s="14">
        <f t="shared" si="17"/>
        <v>42600.702997685185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5">
        <v>5000</v>
      </c>
      <c r="E188" s="5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>
        <f t="shared" si="13"/>
        <v>0</v>
      </c>
      <c r="Q188" s="27" t="str">
        <f t="shared" si="14"/>
        <v>film &amp; video</v>
      </c>
      <c r="R188" s="27" t="str">
        <f t="shared" si="15"/>
        <v>drama</v>
      </c>
      <c r="S188" s="14">
        <f t="shared" si="16"/>
        <v>42767.604560185187</v>
      </c>
      <c r="T188" s="14">
        <f t="shared" si="17"/>
        <v>42797.624999999993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5">
        <v>5000</v>
      </c>
      <c r="E189" s="5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5">
        <f t="shared" si="13"/>
        <v>160</v>
      </c>
      <c r="Q189" s="27" t="str">
        <f t="shared" si="14"/>
        <v>film &amp; video</v>
      </c>
      <c r="R189" s="27" t="str">
        <f t="shared" si="15"/>
        <v>drama</v>
      </c>
      <c r="S189" s="14">
        <f t="shared" si="16"/>
        <v>42182.02612268518</v>
      </c>
      <c r="T189" s="14">
        <f t="shared" si="17"/>
        <v>42206.082638888889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5">
        <v>1500</v>
      </c>
      <c r="E190" s="5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>
        <f t="shared" si="13"/>
        <v>0</v>
      </c>
      <c r="Q190" s="27" t="str">
        <f t="shared" si="14"/>
        <v>film &amp; video</v>
      </c>
      <c r="R190" s="27" t="str">
        <f t="shared" si="15"/>
        <v>drama</v>
      </c>
      <c r="S190" s="14">
        <f t="shared" si="16"/>
        <v>41856.974710648145</v>
      </c>
      <c r="T190" s="14">
        <f t="shared" si="17"/>
        <v>41886.974710648145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5">
        <v>500000</v>
      </c>
      <c r="E191" s="5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0</v>
      </c>
      <c r="P191" s="5">
        <f t="shared" si="13"/>
        <v>69</v>
      </c>
      <c r="Q191" s="27" t="str">
        <f t="shared" si="14"/>
        <v>film &amp; video</v>
      </c>
      <c r="R191" s="27" t="str">
        <f t="shared" si="15"/>
        <v>drama</v>
      </c>
      <c r="S191" s="14">
        <f t="shared" si="16"/>
        <v>42556.482372685183</v>
      </c>
      <c r="T191" s="14">
        <f t="shared" si="17"/>
        <v>42616.482372685183</v>
      </c>
    </row>
    <row r="192" spans="1:20" x14ac:dyDescent="0.25">
      <c r="A192">
        <v>190</v>
      </c>
      <c r="B192" s="1" t="s">
        <v>192</v>
      </c>
      <c r="C192" s="1" t="s">
        <v>4300</v>
      </c>
      <c r="D192" s="5">
        <v>12000</v>
      </c>
      <c r="E192" s="5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</v>
      </c>
      <c r="P192" s="5">
        <f t="shared" si="13"/>
        <v>50</v>
      </c>
      <c r="Q192" s="27" t="str">
        <f t="shared" si="14"/>
        <v>film &amp; video</v>
      </c>
      <c r="R192" s="27" t="str">
        <f t="shared" si="15"/>
        <v>drama</v>
      </c>
      <c r="S192" s="14">
        <f t="shared" si="16"/>
        <v>42527.442662037036</v>
      </c>
      <c r="T192" s="14">
        <f t="shared" si="17"/>
        <v>42537.442662037036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5">
        <v>5000</v>
      </c>
      <c r="E193" s="5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5">
        <f t="shared" si="13"/>
        <v>83.33</v>
      </c>
      <c r="Q193" s="27" t="str">
        <f t="shared" si="14"/>
        <v>film &amp; video</v>
      </c>
      <c r="R193" s="27" t="str">
        <f t="shared" si="15"/>
        <v>drama</v>
      </c>
      <c r="S193" s="14">
        <f t="shared" si="16"/>
        <v>42239.233078703699</v>
      </c>
      <c r="T193" s="14">
        <f t="shared" si="17"/>
        <v>42279.233078703699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5">
        <v>1000000</v>
      </c>
      <c r="E194" s="5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0</v>
      </c>
      <c r="P194" s="5">
        <f t="shared" si="13"/>
        <v>5.67</v>
      </c>
      <c r="Q194" s="27" t="str">
        <f t="shared" si="14"/>
        <v>film &amp; video</v>
      </c>
      <c r="R194" s="27" t="str">
        <f t="shared" si="15"/>
        <v>drama</v>
      </c>
      <c r="S194" s="14">
        <f t="shared" si="16"/>
        <v>41899.583703703705</v>
      </c>
      <c r="T194" s="14">
        <f t="shared" si="17"/>
        <v>41929.583703703705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5">
        <v>1000</v>
      </c>
      <c r="E195" s="5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ROUND(E195/D195,2)*100</f>
        <v>0</v>
      </c>
      <c r="P195" s="5">
        <f t="shared" ref="P195:P258" si="19">IF(L195=0,0,ROUND(E195/L195,2))</f>
        <v>0</v>
      </c>
      <c r="Q195" s="27" t="str">
        <f t="shared" ref="Q195:Q258" si="20">IF((FIND("/",N195,1)&gt;0),
LEFT(N195,(FIND("/",N195,1)-1)),N195)</f>
        <v>film &amp; video</v>
      </c>
      <c r="R195" s="27" t="str">
        <f t="shared" ref="R195:R258" si="21">IF((FIND("/",N195,1)&gt;0),
RIGHT(N195,(LEN(N195)-1-LEN(Q195))),"")</f>
        <v>drama</v>
      </c>
      <c r="S195" s="14">
        <f t="shared" ref="S195:S258" si="22">(((J195/60)/60)/24)+DATE(1970,1,1)+(-5/24)</f>
        <v>41911.726458333331</v>
      </c>
      <c r="T195" s="14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5">
        <v>2500</v>
      </c>
      <c r="E196" s="5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</v>
      </c>
      <c r="P196" s="5">
        <f t="shared" si="19"/>
        <v>1</v>
      </c>
      <c r="Q196" s="27" t="str">
        <f t="shared" si="20"/>
        <v>film &amp; video</v>
      </c>
      <c r="R196" s="27" t="str">
        <f t="shared" si="21"/>
        <v>drama</v>
      </c>
      <c r="S196" s="14">
        <f t="shared" si="22"/>
        <v>42375.788553240738</v>
      </c>
      <c r="T196" s="14">
        <f t="shared" si="23"/>
        <v>42435.788553240738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5">
        <v>2000000</v>
      </c>
      <c r="E197" s="5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>
        <f t="shared" si="19"/>
        <v>0</v>
      </c>
      <c r="Q197" s="27" t="str">
        <f t="shared" si="20"/>
        <v>film &amp; video</v>
      </c>
      <c r="R197" s="27" t="str">
        <f t="shared" si="21"/>
        <v>drama</v>
      </c>
      <c r="S197" s="14">
        <f t="shared" si="22"/>
        <v>42135.462175925924</v>
      </c>
      <c r="T197" s="14">
        <f t="shared" si="23"/>
        <v>42195.462175925924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5">
        <v>3500</v>
      </c>
      <c r="E198" s="5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42</v>
      </c>
      <c r="P198" s="5">
        <f t="shared" si="19"/>
        <v>77.11</v>
      </c>
      <c r="Q198" s="27" t="str">
        <f t="shared" si="20"/>
        <v>film &amp; video</v>
      </c>
      <c r="R198" s="27" t="str">
        <f t="shared" si="21"/>
        <v>drama</v>
      </c>
      <c r="S198" s="14">
        <f t="shared" si="22"/>
        <v>42259.334467592591</v>
      </c>
      <c r="T198" s="14">
        <f t="shared" si="23"/>
        <v>42287.666666666664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5">
        <v>2500</v>
      </c>
      <c r="E199" s="5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</v>
      </c>
      <c r="P199" s="5">
        <f t="shared" si="19"/>
        <v>32.75</v>
      </c>
      <c r="Q199" s="27" t="str">
        <f t="shared" si="20"/>
        <v>film &amp; video</v>
      </c>
      <c r="R199" s="27" t="str">
        <f t="shared" si="21"/>
        <v>drama</v>
      </c>
      <c r="S199" s="14">
        <f t="shared" si="22"/>
        <v>42741.640046296299</v>
      </c>
      <c r="T199" s="14">
        <f t="shared" si="23"/>
        <v>42783.666666666664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5">
        <v>25000</v>
      </c>
      <c r="E200" s="5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</v>
      </c>
      <c r="P200" s="5">
        <f t="shared" si="19"/>
        <v>46.5</v>
      </c>
      <c r="Q200" s="27" t="str">
        <f t="shared" si="20"/>
        <v>film &amp; video</v>
      </c>
      <c r="R200" s="27" t="str">
        <f t="shared" si="21"/>
        <v>drama</v>
      </c>
      <c r="S200" s="14">
        <f t="shared" si="22"/>
        <v>41887.175023148149</v>
      </c>
      <c r="T200" s="14">
        <f t="shared" si="23"/>
        <v>41917.175023148149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5">
        <v>10000</v>
      </c>
      <c r="E201" s="5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>
        <f t="shared" si="19"/>
        <v>0</v>
      </c>
      <c r="Q201" s="27" t="str">
        <f t="shared" si="20"/>
        <v>film &amp; video</v>
      </c>
      <c r="R201" s="27" t="str">
        <f t="shared" si="21"/>
        <v>drama</v>
      </c>
      <c r="S201" s="14">
        <f t="shared" si="22"/>
        <v>42583.915532407402</v>
      </c>
      <c r="T201" s="14">
        <f t="shared" si="23"/>
        <v>42613.915532407402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5">
        <v>6000</v>
      </c>
      <c r="E202" s="5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</v>
      </c>
      <c r="P202" s="5">
        <f t="shared" si="19"/>
        <v>87.31</v>
      </c>
      <c r="Q202" s="27" t="str">
        <f t="shared" si="20"/>
        <v>film &amp; video</v>
      </c>
      <c r="R202" s="27" t="str">
        <f t="shared" si="21"/>
        <v>drama</v>
      </c>
      <c r="S202" s="14">
        <f t="shared" si="22"/>
        <v>41866.875034722223</v>
      </c>
      <c r="T202" s="14">
        <f t="shared" si="23"/>
        <v>41896.875034722223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5">
        <v>650</v>
      </c>
      <c r="E203" s="5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57.999999999999993</v>
      </c>
      <c r="P203" s="5">
        <f t="shared" si="19"/>
        <v>54.29</v>
      </c>
      <c r="Q203" s="27" t="str">
        <f t="shared" si="20"/>
        <v>film &amp; video</v>
      </c>
      <c r="R203" s="27" t="str">
        <f t="shared" si="21"/>
        <v>drama</v>
      </c>
      <c r="S203" s="14">
        <f t="shared" si="22"/>
        <v>42023.610289351847</v>
      </c>
      <c r="T203" s="14">
        <f t="shared" si="23"/>
        <v>42043.610289351847</v>
      </c>
    </row>
    <row r="204" spans="1:20" x14ac:dyDescent="0.25">
      <c r="A204">
        <v>202</v>
      </c>
      <c r="B204" s="1" t="s">
        <v>204</v>
      </c>
      <c r="C204" s="1" t="s">
        <v>4312</v>
      </c>
      <c r="D204" s="5">
        <v>6000</v>
      </c>
      <c r="E204" s="5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>
        <f t="shared" si="19"/>
        <v>0</v>
      </c>
      <c r="Q204" s="27" t="str">
        <f t="shared" si="20"/>
        <v>film &amp; video</v>
      </c>
      <c r="R204" s="27" t="str">
        <f t="shared" si="21"/>
        <v>drama</v>
      </c>
      <c r="S204" s="14">
        <f t="shared" si="22"/>
        <v>42255.719490740739</v>
      </c>
      <c r="T204" s="14">
        <f t="shared" si="23"/>
        <v>42285.665972222218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5">
        <v>2500</v>
      </c>
      <c r="E205" s="5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30</v>
      </c>
      <c r="P205" s="5">
        <f t="shared" si="19"/>
        <v>93.25</v>
      </c>
      <c r="Q205" s="27" t="str">
        <f t="shared" si="20"/>
        <v>film &amp; video</v>
      </c>
      <c r="R205" s="27" t="str">
        <f t="shared" si="21"/>
        <v>drama</v>
      </c>
      <c r="S205" s="14">
        <f t="shared" si="22"/>
        <v>41973.639629629623</v>
      </c>
      <c r="T205" s="14">
        <f t="shared" si="23"/>
        <v>42033.639629629623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5">
        <v>300000</v>
      </c>
      <c r="E206" s="5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51</v>
      </c>
      <c r="P206" s="5">
        <f t="shared" si="19"/>
        <v>117.68</v>
      </c>
      <c r="Q206" s="27" t="str">
        <f t="shared" si="20"/>
        <v>film &amp; video</v>
      </c>
      <c r="R206" s="27" t="str">
        <f t="shared" si="21"/>
        <v>drama</v>
      </c>
      <c r="S206" s="14">
        <f t="shared" si="22"/>
        <v>42556.375034722216</v>
      </c>
      <c r="T206" s="14">
        <f t="shared" si="23"/>
        <v>42586.375034722216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5">
        <v>8000</v>
      </c>
      <c r="E207" s="5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</v>
      </c>
      <c r="P207" s="5">
        <f t="shared" si="19"/>
        <v>76.47</v>
      </c>
      <c r="Q207" s="27" t="str">
        <f t="shared" si="20"/>
        <v>film &amp; video</v>
      </c>
      <c r="R207" s="27" t="str">
        <f t="shared" si="21"/>
        <v>drama</v>
      </c>
      <c r="S207" s="14">
        <f t="shared" si="22"/>
        <v>42248.423865740733</v>
      </c>
      <c r="T207" s="14">
        <f t="shared" si="23"/>
        <v>42283.423865740733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5">
        <v>12700</v>
      </c>
      <c r="E208" s="5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>
        <f t="shared" si="19"/>
        <v>0</v>
      </c>
      <c r="Q208" s="27" t="str">
        <f t="shared" si="20"/>
        <v>film &amp; video</v>
      </c>
      <c r="R208" s="27" t="str">
        <f t="shared" si="21"/>
        <v>drama</v>
      </c>
      <c r="S208" s="14">
        <f t="shared" si="22"/>
        <v>42566.79609953703</v>
      </c>
      <c r="T208" s="14">
        <f t="shared" si="23"/>
        <v>42587.79609953703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5">
        <v>14000</v>
      </c>
      <c r="E209" s="5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</v>
      </c>
      <c r="P209" s="5">
        <f t="shared" si="19"/>
        <v>163.85</v>
      </c>
      <c r="Q209" s="27" t="str">
        <f t="shared" si="20"/>
        <v>film &amp; video</v>
      </c>
      <c r="R209" s="27" t="str">
        <f t="shared" si="21"/>
        <v>drama</v>
      </c>
      <c r="S209" s="14">
        <f t="shared" si="22"/>
        <v>41977.988865740735</v>
      </c>
      <c r="T209" s="14">
        <f t="shared" si="23"/>
        <v>42007.988865740735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5">
        <v>50000</v>
      </c>
      <c r="E210" s="5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>
        <f t="shared" si="19"/>
        <v>0</v>
      </c>
      <c r="Q210" s="27" t="str">
        <f t="shared" si="20"/>
        <v>film &amp; video</v>
      </c>
      <c r="R210" s="27" t="str">
        <f t="shared" si="21"/>
        <v>drama</v>
      </c>
      <c r="S210" s="14">
        <f t="shared" si="22"/>
        <v>41959.16165509259</v>
      </c>
      <c r="T210" s="14">
        <f t="shared" si="23"/>
        <v>41989.16165509259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5">
        <v>25000</v>
      </c>
      <c r="E211" s="5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>
        <f t="shared" si="19"/>
        <v>0</v>
      </c>
      <c r="Q211" s="27" t="str">
        <f t="shared" si="20"/>
        <v>film &amp; video</v>
      </c>
      <c r="R211" s="27" t="str">
        <f t="shared" si="21"/>
        <v>drama</v>
      </c>
      <c r="S211" s="14">
        <f t="shared" si="22"/>
        <v>42165.714525462965</v>
      </c>
      <c r="T211" s="14">
        <f t="shared" si="23"/>
        <v>42195.714525462965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5">
        <v>12000</v>
      </c>
      <c r="E212" s="5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</v>
      </c>
      <c r="P212" s="5">
        <f t="shared" si="19"/>
        <v>91.82</v>
      </c>
      <c r="Q212" s="27" t="str">
        <f t="shared" si="20"/>
        <v>film &amp; video</v>
      </c>
      <c r="R212" s="27" t="str">
        <f t="shared" si="21"/>
        <v>drama</v>
      </c>
      <c r="S212" s="14">
        <f t="shared" si="22"/>
        <v>42248.856388888882</v>
      </c>
      <c r="T212" s="14">
        <f t="shared" si="23"/>
        <v>42277.999999999993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5">
        <v>5000</v>
      </c>
      <c r="E213" s="5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45</v>
      </c>
      <c r="P213" s="5">
        <f t="shared" si="19"/>
        <v>185.83</v>
      </c>
      <c r="Q213" s="27" t="str">
        <f t="shared" si="20"/>
        <v>film &amp; video</v>
      </c>
      <c r="R213" s="27" t="str">
        <f t="shared" si="21"/>
        <v>drama</v>
      </c>
      <c r="S213" s="14">
        <f t="shared" si="22"/>
        <v>42235.951585648152</v>
      </c>
      <c r="T213" s="14">
        <f t="shared" si="23"/>
        <v>42265.951585648152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5">
        <v>6300</v>
      </c>
      <c r="E214" s="5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0</v>
      </c>
      <c r="P214" s="5">
        <f t="shared" si="19"/>
        <v>1</v>
      </c>
      <c r="Q214" s="27" t="str">
        <f t="shared" si="20"/>
        <v>film &amp; video</v>
      </c>
      <c r="R214" s="27" t="str">
        <f t="shared" si="21"/>
        <v>drama</v>
      </c>
      <c r="S214" s="14">
        <f t="shared" si="22"/>
        <v>42416.672685185178</v>
      </c>
      <c r="T214" s="14">
        <f t="shared" si="23"/>
        <v>42476.631018518521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5">
        <v>50000</v>
      </c>
      <c r="E215" s="5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</v>
      </c>
      <c r="P215" s="5">
        <f t="shared" si="19"/>
        <v>20</v>
      </c>
      <c r="Q215" s="27" t="str">
        <f t="shared" si="20"/>
        <v>film &amp; video</v>
      </c>
      <c r="R215" s="27" t="str">
        <f t="shared" si="21"/>
        <v>drama</v>
      </c>
      <c r="S215" s="14">
        <f t="shared" si="22"/>
        <v>42202.385960648149</v>
      </c>
      <c r="T215" s="14">
        <f t="shared" si="23"/>
        <v>42232.379641203697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5">
        <v>12500</v>
      </c>
      <c r="E216" s="5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0</v>
      </c>
      <c r="P216" s="5">
        <f t="shared" si="19"/>
        <v>1</v>
      </c>
      <c r="Q216" s="27" t="str">
        <f t="shared" si="20"/>
        <v>film &amp; video</v>
      </c>
      <c r="R216" s="27" t="str">
        <f t="shared" si="21"/>
        <v>drama</v>
      </c>
      <c r="S216" s="14">
        <f t="shared" si="22"/>
        <v>42009.432280092595</v>
      </c>
      <c r="T216" s="14">
        <f t="shared" si="23"/>
        <v>42069.432280092595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5">
        <v>4400</v>
      </c>
      <c r="E217" s="5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</v>
      </c>
      <c r="P217" s="5">
        <f t="shared" si="19"/>
        <v>10</v>
      </c>
      <c r="Q217" s="27" t="str">
        <f t="shared" si="20"/>
        <v>film &amp; video</v>
      </c>
      <c r="R217" s="27" t="str">
        <f t="shared" si="21"/>
        <v>drama</v>
      </c>
      <c r="S217" s="14">
        <f t="shared" si="22"/>
        <v>42375.021782407406</v>
      </c>
      <c r="T217" s="14">
        <f t="shared" si="23"/>
        <v>42417.790972222218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5">
        <v>50000</v>
      </c>
      <c r="E218" s="5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56.000000000000007</v>
      </c>
      <c r="P218" s="5">
        <f t="shared" si="19"/>
        <v>331.54</v>
      </c>
      <c r="Q218" s="27" t="str">
        <f t="shared" si="20"/>
        <v>film &amp; video</v>
      </c>
      <c r="R218" s="27" t="str">
        <f t="shared" si="21"/>
        <v>drama</v>
      </c>
      <c r="S218" s="14">
        <f t="shared" si="22"/>
        <v>42066.750428240739</v>
      </c>
      <c r="T218" s="14">
        <f t="shared" si="23"/>
        <v>42116.708761574067</v>
      </c>
    </row>
    <row r="219" spans="1:20" x14ac:dyDescent="0.25">
      <c r="A219">
        <v>217</v>
      </c>
      <c r="B219" s="1" t="s">
        <v>219</v>
      </c>
      <c r="C219" s="1" t="s">
        <v>4327</v>
      </c>
      <c r="D219" s="5">
        <v>100000</v>
      </c>
      <c r="E219" s="5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12</v>
      </c>
      <c r="P219" s="5">
        <f t="shared" si="19"/>
        <v>314.29000000000002</v>
      </c>
      <c r="Q219" s="27" t="str">
        <f t="shared" si="20"/>
        <v>film &amp; video</v>
      </c>
      <c r="R219" s="27" t="str">
        <f t="shared" si="21"/>
        <v>drama</v>
      </c>
      <c r="S219" s="14">
        <f t="shared" si="22"/>
        <v>41970.432280092595</v>
      </c>
      <c r="T219" s="14">
        <f t="shared" si="23"/>
        <v>42001.432280092595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5">
        <v>5000</v>
      </c>
      <c r="E220" s="5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5">
        <f t="shared" si="19"/>
        <v>100</v>
      </c>
      <c r="Q220" s="27" t="str">
        <f t="shared" si="20"/>
        <v>film &amp; video</v>
      </c>
      <c r="R220" s="27" t="str">
        <f t="shared" si="21"/>
        <v>drama</v>
      </c>
      <c r="S220" s="14">
        <f t="shared" si="22"/>
        <v>42079.420011574075</v>
      </c>
      <c r="T220" s="14">
        <f t="shared" si="23"/>
        <v>42139.420011574075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5">
        <v>50000</v>
      </c>
      <c r="E221" s="5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18</v>
      </c>
      <c r="P221" s="5">
        <f t="shared" si="19"/>
        <v>115.99</v>
      </c>
      <c r="Q221" s="27" t="str">
        <f t="shared" si="20"/>
        <v>film &amp; video</v>
      </c>
      <c r="R221" s="27" t="str">
        <f t="shared" si="21"/>
        <v>drama</v>
      </c>
      <c r="S221" s="14">
        <f t="shared" si="22"/>
        <v>42429.118344907409</v>
      </c>
      <c r="T221" s="14">
        <f t="shared" si="23"/>
        <v>42461.082638888889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5">
        <v>50000</v>
      </c>
      <c r="E222" s="5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1</v>
      </c>
      <c r="P222" s="5">
        <f t="shared" si="19"/>
        <v>120</v>
      </c>
      <c r="Q222" s="27" t="str">
        <f t="shared" si="20"/>
        <v>film &amp; video</v>
      </c>
      <c r="R222" s="27" t="str">
        <f t="shared" si="21"/>
        <v>drama</v>
      </c>
      <c r="S222" s="14">
        <f t="shared" si="22"/>
        <v>42195.435532407406</v>
      </c>
      <c r="T222" s="14">
        <f t="shared" si="23"/>
        <v>42236.629166666658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5">
        <v>50000</v>
      </c>
      <c r="E223" s="5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>
        <f t="shared" si="19"/>
        <v>0</v>
      </c>
      <c r="Q223" s="27" t="str">
        <f t="shared" si="20"/>
        <v>film &amp; video</v>
      </c>
      <c r="R223" s="27" t="str">
        <f t="shared" si="21"/>
        <v>drama</v>
      </c>
      <c r="S223" s="14">
        <f t="shared" si="22"/>
        <v>42031.629212962966</v>
      </c>
      <c r="T223" s="14">
        <f t="shared" si="23"/>
        <v>42091.587546296294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5">
        <v>1000</v>
      </c>
      <c r="E224" s="5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5">
        <f t="shared" si="19"/>
        <v>65</v>
      </c>
      <c r="Q224" s="27" t="str">
        <f t="shared" si="20"/>
        <v>film &amp; video</v>
      </c>
      <c r="R224" s="27" t="str">
        <f t="shared" si="21"/>
        <v>drama</v>
      </c>
      <c r="S224" s="14">
        <f t="shared" si="22"/>
        <v>42031.561550925922</v>
      </c>
      <c r="T224" s="14">
        <f t="shared" si="23"/>
        <v>42089.902083333327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5">
        <v>1500000</v>
      </c>
      <c r="E225" s="5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>
        <f t="shared" si="19"/>
        <v>0</v>
      </c>
      <c r="Q225" s="27" t="str">
        <f t="shared" si="20"/>
        <v>film &amp; video</v>
      </c>
      <c r="R225" s="27" t="str">
        <f t="shared" si="21"/>
        <v>drama</v>
      </c>
      <c r="S225" s="14">
        <f t="shared" si="22"/>
        <v>42481.839699074073</v>
      </c>
      <c r="T225" s="14">
        <f t="shared" si="23"/>
        <v>42511.836805555555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5">
        <v>6000000</v>
      </c>
      <c r="E226" s="5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>
        <f t="shared" si="19"/>
        <v>0</v>
      </c>
      <c r="Q226" s="27" t="str">
        <f t="shared" si="20"/>
        <v>film &amp; video</v>
      </c>
      <c r="R226" s="27" t="str">
        <f t="shared" si="21"/>
        <v>drama</v>
      </c>
      <c r="S226" s="14">
        <f t="shared" si="22"/>
        <v>42135.026921296296</v>
      </c>
      <c r="T226" s="14">
        <f t="shared" si="23"/>
        <v>42195.026921296296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5">
        <v>200</v>
      </c>
      <c r="E227" s="5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>
        <f t="shared" si="19"/>
        <v>0</v>
      </c>
      <c r="Q227" s="27" t="str">
        <f t="shared" si="20"/>
        <v>film &amp; video</v>
      </c>
      <c r="R227" s="27" t="str">
        <f t="shared" si="21"/>
        <v>drama</v>
      </c>
      <c r="S227" s="14">
        <f t="shared" si="22"/>
        <v>42438.752939814811</v>
      </c>
      <c r="T227" s="14">
        <f t="shared" si="23"/>
        <v>42468.711273148147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5">
        <v>29000</v>
      </c>
      <c r="E228" s="5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1</v>
      </c>
      <c r="P228" s="5">
        <f t="shared" si="19"/>
        <v>125</v>
      </c>
      <c r="Q228" s="27" t="str">
        <f t="shared" si="20"/>
        <v>film &amp; video</v>
      </c>
      <c r="R228" s="27" t="str">
        <f t="shared" si="21"/>
        <v>drama</v>
      </c>
      <c r="S228" s="14">
        <f t="shared" si="22"/>
        <v>42106.457685185182</v>
      </c>
      <c r="T228" s="14">
        <f t="shared" si="23"/>
        <v>42155.186805555553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5">
        <v>28000</v>
      </c>
      <c r="E229" s="5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>
        <f t="shared" si="19"/>
        <v>0</v>
      </c>
      <c r="Q229" s="27" t="str">
        <f t="shared" si="20"/>
        <v>film &amp; video</v>
      </c>
      <c r="R229" s="27" t="str">
        <f t="shared" si="21"/>
        <v>drama</v>
      </c>
      <c r="S229" s="14">
        <f t="shared" si="22"/>
        <v>42164.685659722221</v>
      </c>
      <c r="T229" s="14">
        <f t="shared" si="23"/>
        <v>42194.685659722221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5">
        <v>8000</v>
      </c>
      <c r="E230" s="5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>
        <f t="shared" si="19"/>
        <v>0</v>
      </c>
      <c r="Q230" s="27" t="str">
        <f t="shared" si="20"/>
        <v>film &amp; video</v>
      </c>
      <c r="R230" s="27" t="str">
        <f t="shared" si="21"/>
        <v>drama</v>
      </c>
      <c r="S230" s="14">
        <f t="shared" si="22"/>
        <v>42096.478067129625</v>
      </c>
      <c r="T230" s="14">
        <f t="shared" si="23"/>
        <v>42156.478067129625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5">
        <v>3000</v>
      </c>
      <c r="E231" s="5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>
        <f t="shared" si="19"/>
        <v>0</v>
      </c>
      <c r="Q231" s="27" t="str">
        <f t="shared" si="20"/>
        <v>film &amp; video</v>
      </c>
      <c r="R231" s="27" t="str">
        <f t="shared" si="21"/>
        <v>drama</v>
      </c>
      <c r="S231" s="14">
        <f t="shared" si="22"/>
        <v>42383.725659722222</v>
      </c>
      <c r="T231" s="14">
        <f t="shared" si="23"/>
        <v>42413.725659722222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5">
        <v>15000</v>
      </c>
      <c r="E232" s="5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</v>
      </c>
      <c r="P232" s="5">
        <f t="shared" si="19"/>
        <v>30</v>
      </c>
      <c r="Q232" s="27" t="str">
        <f t="shared" si="20"/>
        <v>film &amp; video</v>
      </c>
      <c r="R232" s="27" t="str">
        <f t="shared" si="21"/>
        <v>drama</v>
      </c>
      <c r="S232" s="14">
        <f t="shared" si="22"/>
        <v>42129.568877314807</v>
      </c>
      <c r="T232" s="14">
        <f t="shared" si="23"/>
        <v>42159.568877314807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5">
        <v>1500000</v>
      </c>
      <c r="E233" s="5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>
        <f t="shared" si="19"/>
        <v>0</v>
      </c>
      <c r="Q233" s="27" t="str">
        <f t="shared" si="20"/>
        <v>film &amp; video</v>
      </c>
      <c r="R233" s="27" t="str">
        <f t="shared" si="21"/>
        <v>drama</v>
      </c>
      <c r="S233" s="14">
        <f t="shared" si="22"/>
        <v>42341.750590277778</v>
      </c>
      <c r="T233" s="14">
        <f t="shared" si="23"/>
        <v>42371.750590277778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5">
        <v>4000</v>
      </c>
      <c r="E234" s="5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3</v>
      </c>
      <c r="P234" s="5">
        <f t="shared" si="19"/>
        <v>15.71</v>
      </c>
      <c r="Q234" s="27" t="str">
        <f t="shared" si="20"/>
        <v>film &amp; video</v>
      </c>
      <c r="R234" s="27" t="str">
        <f t="shared" si="21"/>
        <v>drama</v>
      </c>
      <c r="S234" s="14">
        <f t="shared" si="22"/>
        <v>42032.617430555554</v>
      </c>
      <c r="T234" s="14">
        <f t="shared" si="23"/>
        <v>42062.617430555554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5">
        <v>350000</v>
      </c>
      <c r="E235" s="5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>
        <f t="shared" si="19"/>
        <v>0</v>
      </c>
      <c r="Q235" s="27" t="str">
        <f t="shared" si="20"/>
        <v>film &amp; video</v>
      </c>
      <c r="R235" s="27" t="str">
        <f t="shared" si="21"/>
        <v>drama</v>
      </c>
      <c r="S235" s="14">
        <f t="shared" si="22"/>
        <v>42612.703379629624</v>
      </c>
      <c r="T235" s="14">
        <f t="shared" si="23"/>
        <v>42642.703379629624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5">
        <v>1000</v>
      </c>
      <c r="E236" s="5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</v>
      </c>
      <c r="P236" s="5">
        <f t="shared" si="19"/>
        <v>80.2</v>
      </c>
      <c r="Q236" s="27" t="str">
        <f t="shared" si="20"/>
        <v>film &amp; video</v>
      </c>
      <c r="R236" s="27" t="str">
        <f t="shared" si="21"/>
        <v>drama</v>
      </c>
      <c r="S236" s="14">
        <f t="shared" si="22"/>
        <v>42135.82707175926</v>
      </c>
      <c r="T236" s="14">
        <f t="shared" si="23"/>
        <v>42175.82707175926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5">
        <v>10000</v>
      </c>
      <c r="E237" s="5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>
        <f t="shared" si="19"/>
        <v>0</v>
      </c>
      <c r="Q237" s="27" t="str">
        <f t="shared" si="20"/>
        <v>film &amp; video</v>
      </c>
      <c r="R237" s="27" t="str">
        <f t="shared" si="21"/>
        <v>drama</v>
      </c>
      <c r="S237" s="14">
        <f t="shared" si="22"/>
        <v>42164.700196759259</v>
      </c>
      <c r="T237" s="14">
        <f t="shared" si="23"/>
        <v>42194.700196759259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5">
        <v>150000</v>
      </c>
      <c r="E238" s="5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>
        <f t="shared" si="19"/>
        <v>0</v>
      </c>
      <c r="Q238" s="27" t="str">
        <f t="shared" si="20"/>
        <v>film &amp; video</v>
      </c>
      <c r="R238" s="27" t="str">
        <f t="shared" si="21"/>
        <v>drama</v>
      </c>
      <c r="S238" s="14">
        <f t="shared" si="22"/>
        <v>42320.876145833325</v>
      </c>
      <c r="T238" s="14">
        <f t="shared" si="23"/>
        <v>42373.791666666664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5">
        <v>15000</v>
      </c>
      <c r="E239" s="5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</v>
      </c>
      <c r="P239" s="5">
        <f t="shared" si="19"/>
        <v>50</v>
      </c>
      <c r="Q239" s="27" t="str">
        <f t="shared" si="20"/>
        <v>film &amp; video</v>
      </c>
      <c r="R239" s="27" t="str">
        <f t="shared" si="21"/>
        <v>drama</v>
      </c>
      <c r="S239" s="14">
        <f t="shared" si="22"/>
        <v>42377.368854166663</v>
      </c>
      <c r="T239" s="14">
        <f t="shared" si="23"/>
        <v>42437.368854166663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5">
        <v>26000</v>
      </c>
      <c r="E240" s="5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>
        <f t="shared" si="19"/>
        <v>0</v>
      </c>
      <c r="Q240" s="27" t="str">
        <f t="shared" si="20"/>
        <v>film &amp; video</v>
      </c>
      <c r="R240" s="27" t="str">
        <f t="shared" si="21"/>
        <v>drama</v>
      </c>
      <c r="S240" s="14">
        <f t="shared" si="22"/>
        <v>42713.754166666658</v>
      </c>
      <c r="T240" s="14">
        <f t="shared" si="23"/>
        <v>42734.166666666664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5">
        <v>1000</v>
      </c>
      <c r="E241" s="5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5">
        <f t="shared" si="19"/>
        <v>50</v>
      </c>
      <c r="Q241" s="27" t="str">
        <f t="shared" si="20"/>
        <v>film &amp; video</v>
      </c>
      <c r="R241" s="27" t="str">
        <f t="shared" si="21"/>
        <v>drama</v>
      </c>
      <c r="S241" s="14">
        <f t="shared" si="22"/>
        <v>42296.901967592588</v>
      </c>
      <c r="T241" s="14">
        <f t="shared" si="23"/>
        <v>42316.291666666664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5">
        <v>15000</v>
      </c>
      <c r="E242" s="5">
        <v>16145.12</v>
      </c>
      <c r="F242" s="1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108</v>
      </c>
      <c r="P242" s="5">
        <f t="shared" si="19"/>
        <v>117.85</v>
      </c>
      <c r="Q242" s="27" t="str">
        <f t="shared" si="20"/>
        <v>film &amp; video</v>
      </c>
      <c r="R242" s="27" t="str">
        <f t="shared" si="21"/>
        <v>documentary</v>
      </c>
      <c r="S242" s="14">
        <f t="shared" si="22"/>
        <v>41354.500127314815</v>
      </c>
      <c r="T242" s="14">
        <f t="shared" si="23"/>
        <v>41399.500127314815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5">
        <v>36400</v>
      </c>
      <c r="E243" s="5">
        <v>41000</v>
      </c>
      <c r="F243" s="12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112.99999999999999</v>
      </c>
      <c r="P243" s="5">
        <f t="shared" si="19"/>
        <v>109.04</v>
      </c>
      <c r="Q243" s="27" t="str">
        <f t="shared" si="20"/>
        <v>film &amp; video</v>
      </c>
      <c r="R243" s="27" t="str">
        <f t="shared" si="21"/>
        <v>documentary</v>
      </c>
      <c r="S243" s="14">
        <f t="shared" si="22"/>
        <v>41949.489629629628</v>
      </c>
      <c r="T243" s="14">
        <f t="shared" si="23"/>
        <v>41994.489629629628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5">
        <v>13000</v>
      </c>
      <c r="E244" s="5">
        <v>14750</v>
      </c>
      <c r="F244" s="12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112.99999999999999</v>
      </c>
      <c r="P244" s="5">
        <f t="shared" si="19"/>
        <v>73.02</v>
      </c>
      <c r="Q244" s="27" t="str">
        <f t="shared" si="20"/>
        <v>film &amp; video</v>
      </c>
      <c r="R244" s="27" t="str">
        <f t="shared" si="21"/>
        <v>documentary</v>
      </c>
      <c r="S244" s="14">
        <f t="shared" si="22"/>
        <v>40862.28460648148</v>
      </c>
      <c r="T244" s="14">
        <f t="shared" si="23"/>
        <v>40897.28460648148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5">
        <v>25000</v>
      </c>
      <c r="E245" s="5">
        <v>25648</v>
      </c>
      <c r="F245" s="12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103</v>
      </c>
      <c r="P245" s="5">
        <f t="shared" si="19"/>
        <v>78.2</v>
      </c>
      <c r="Q245" s="27" t="str">
        <f t="shared" si="20"/>
        <v>film &amp; video</v>
      </c>
      <c r="R245" s="27" t="str">
        <f t="shared" si="21"/>
        <v>documentary</v>
      </c>
      <c r="S245" s="14">
        <f t="shared" si="22"/>
        <v>41661.839166666665</v>
      </c>
      <c r="T245" s="14">
        <f t="shared" si="23"/>
        <v>41691.839166666665</v>
      </c>
    </row>
    <row r="246" spans="1:20" ht="60" x14ac:dyDescent="0.25">
      <c r="A246">
        <v>244</v>
      </c>
      <c r="B246" s="2">
        <v>39756</v>
      </c>
      <c r="C246" s="1" t="s">
        <v>4354</v>
      </c>
      <c r="D246" s="5">
        <v>3500</v>
      </c>
      <c r="E246" s="5">
        <v>3981.5</v>
      </c>
      <c r="F246" s="12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113.99999999999999</v>
      </c>
      <c r="P246" s="5">
        <f t="shared" si="19"/>
        <v>47.4</v>
      </c>
      <c r="Q246" s="27" t="str">
        <f t="shared" si="20"/>
        <v>film &amp; video</v>
      </c>
      <c r="R246" s="27" t="str">
        <f t="shared" si="21"/>
        <v>documentary</v>
      </c>
      <c r="S246" s="14">
        <f t="shared" si="22"/>
        <v>40213.115266203698</v>
      </c>
      <c r="T246" s="14">
        <f t="shared" si="23"/>
        <v>40253.087499999994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5">
        <v>5000</v>
      </c>
      <c r="E247" s="5">
        <v>5186</v>
      </c>
      <c r="F247" s="12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104</v>
      </c>
      <c r="P247" s="5">
        <f t="shared" si="19"/>
        <v>54.02</v>
      </c>
      <c r="Q247" s="27" t="str">
        <f t="shared" si="20"/>
        <v>film &amp; video</v>
      </c>
      <c r="R247" s="27" t="str">
        <f t="shared" si="21"/>
        <v>documentary</v>
      </c>
      <c r="S247" s="14">
        <f t="shared" si="22"/>
        <v>41106.844733796293</v>
      </c>
      <c r="T247" s="14">
        <f t="shared" si="23"/>
        <v>41136.844733796293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5">
        <v>5000</v>
      </c>
      <c r="E248" s="5">
        <v>15273</v>
      </c>
      <c r="F248" s="12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</v>
      </c>
      <c r="P248" s="5">
        <f t="shared" si="19"/>
        <v>68.489999999999995</v>
      </c>
      <c r="Q248" s="27" t="str">
        <f t="shared" si="20"/>
        <v>film &amp; video</v>
      </c>
      <c r="R248" s="27" t="str">
        <f t="shared" si="21"/>
        <v>documentary</v>
      </c>
      <c r="S248" s="14">
        <f t="shared" si="22"/>
        <v>40480.155150462961</v>
      </c>
      <c r="T248" s="14">
        <f t="shared" si="23"/>
        <v>40530.196817129625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5">
        <v>5000</v>
      </c>
      <c r="E249" s="5">
        <v>6705</v>
      </c>
      <c r="F249" s="12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</v>
      </c>
      <c r="P249" s="5">
        <f t="shared" si="19"/>
        <v>108.15</v>
      </c>
      <c r="Q249" s="27" t="str">
        <f t="shared" si="20"/>
        <v>film &amp; video</v>
      </c>
      <c r="R249" s="27" t="str">
        <f t="shared" si="21"/>
        <v>documentary</v>
      </c>
      <c r="S249" s="14">
        <f t="shared" si="22"/>
        <v>40430.395995370367</v>
      </c>
      <c r="T249" s="14">
        <f t="shared" si="23"/>
        <v>40466.943749999999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5">
        <v>85000</v>
      </c>
      <c r="E250" s="5">
        <v>86133</v>
      </c>
      <c r="F250" s="12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</v>
      </c>
      <c r="P250" s="5">
        <f t="shared" si="19"/>
        <v>589.95000000000005</v>
      </c>
      <c r="Q250" s="27" t="str">
        <f t="shared" si="20"/>
        <v>film &amp; video</v>
      </c>
      <c r="R250" s="27" t="str">
        <f t="shared" si="21"/>
        <v>documentary</v>
      </c>
      <c r="S250" s="14">
        <f t="shared" si="22"/>
        <v>40870.566076388888</v>
      </c>
      <c r="T250" s="14">
        <f t="shared" si="23"/>
        <v>40915.566076388888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5">
        <v>10000</v>
      </c>
      <c r="E251" s="5">
        <v>11292</v>
      </c>
      <c r="F251" s="12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112.99999999999999</v>
      </c>
      <c r="P251" s="5">
        <f t="shared" si="19"/>
        <v>48.05</v>
      </c>
      <c r="Q251" s="27" t="str">
        <f t="shared" si="20"/>
        <v>film &amp; video</v>
      </c>
      <c r="R251" s="27" t="str">
        <f t="shared" si="21"/>
        <v>documentary</v>
      </c>
      <c r="S251" s="14">
        <f t="shared" si="22"/>
        <v>40332.715509259258</v>
      </c>
      <c r="T251" s="14">
        <f t="shared" si="23"/>
        <v>40412.527777777774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5">
        <v>30000</v>
      </c>
      <c r="E252" s="5">
        <v>31675</v>
      </c>
      <c r="F252" s="1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106</v>
      </c>
      <c r="P252" s="5">
        <f t="shared" si="19"/>
        <v>72.48</v>
      </c>
      <c r="Q252" s="27" t="str">
        <f t="shared" si="20"/>
        <v>film &amp; video</v>
      </c>
      <c r="R252" s="27" t="str">
        <f t="shared" si="21"/>
        <v>documentary</v>
      </c>
      <c r="S252" s="14">
        <f t="shared" si="22"/>
        <v>41401.357534722221</v>
      </c>
      <c r="T252" s="14">
        <f t="shared" si="23"/>
        <v>41431.357534722221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5">
        <v>3500</v>
      </c>
      <c r="E253" s="5">
        <v>4395</v>
      </c>
      <c r="F253" s="12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126</v>
      </c>
      <c r="P253" s="5">
        <f t="shared" si="19"/>
        <v>57.08</v>
      </c>
      <c r="Q253" s="27" t="str">
        <f t="shared" si="20"/>
        <v>film &amp; video</v>
      </c>
      <c r="R253" s="27" t="str">
        <f t="shared" si="21"/>
        <v>documentary</v>
      </c>
      <c r="S253" s="14">
        <f t="shared" si="22"/>
        <v>41013.579236111109</v>
      </c>
      <c r="T253" s="14">
        <f t="shared" si="23"/>
        <v>41045.583333333328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5">
        <v>5000</v>
      </c>
      <c r="E254" s="5">
        <v>9228</v>
      </c>
      <c r="F254" s="12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185</v>
      </c>
      <c r="P254" s="5">
        <f t="shared" si="19"/>
        <v>85.44</v>
      </c>
      <c r="Q254" s="27" t="str">
        <f t="shared" si="20"/>
        <v>film &amp; video</v>
      </c>
      <c r="R254" s="27" t="str">
        <f t="shared" si="21"/>
        <v>documentary</v>
      </c>
      <c r="S254" s="14">
        <f t="shared" si="22"/>
        <v>40266.454375000001</v>
      </c>
      <c r="T254" s="14">
        <f t="shared" si="23"/>
        <v>40329.957638888889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5">
        <v>1500</v>
      </c>
      <c r="E255" s="5">
        <v>1511</v>
      </c>
      <c r="F255" s="12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101</v>
      </c>
      <c r="P255" s="5">
        <f t="shared" si="19"/>
        <v>215.86</v>
      </c>
      <c r="Q255" s="27" t="str">
        <f t="shared" si="20"/>
        <v>film &amp; video</v>
      </c>
      <c r="R255" s="27" t="str">
        <f t="shared" si="21"/>
        <v>documentary</v>
      </c>
      <c r="S255" s="14">
        <f t="shared" si="22"/>
        <v>40924.44253472222</v>
      </c>
      <c r="T255" s="14">
        <f t="shared" si="23"/>
        <v>40954.44253472222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5">
        <v>24000</v>
      </c>
      <c r="E256" s="5">
        <v>28067.34</v>
      </c>
      <c r="F256" s="12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117</v>
      </c>
      <c r="P256" s="5">
        <f t="shared" si="19"/>
        <v>89.39</v>
      </c>
      <c r="Q256" s="27" t="str">
        <f t="shared" si="20"/>
        <v>film &amp; video</v>
      </c>
      <c r="R256" s="27" t="str">
        <f t="shared" si="21"/>
        <v>documentary</v>
      </c>
      <c r="S256" s="14">
        <f t="shared" si="22"/>
        <v>42263.744328703695</v>
      </c>
      <c r="T256" s="14">
        <f t="shared" si="23"/>
        <v>42293.874999999993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5">
        <v>8000</v>
      </c>
      <c r="E257" s="5">
        <v>8538.66</v>
      </c>
      <c r="F257" s="12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107</v>
      </c>
      <c r="P257" s="5">
        <f t="shared" si="19"/>
        <v>45.42</v>
      </c>
      <c r="Q257" s="27" t="str">
        <f t="shared" si="20"/>
        <v>film &amp; video</v>
      </c>
      <c r="R257" s="27" t="str">
        <f t="shared" si="21"/>
        <v>documentary</v>
      </c>
      <c r="S257" s="14">
        <f t="shared" si="22"/>
        <v>40588.318078703705</v>
      </c>
      <c r="T257" s="14">
        <f t="shared" si="23"/>
        <v>40618.276412037034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5">
        <v>13000</v>
      </c>
      <c r="E258" s="5">
        <v>18083</v>
      </c>
      <c r="F258" s="12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</v>
      </c>
      <c r="P258" s="5">
        <f t="shared" si="19"/>
        <v>65.760000000000005</v>
      </c>
      <c r="Q258" s="27" t="str">
        <f t="shared" si="20"/>
        <v>film &amp; video</v>
      </c>
      <c r="R258" s="27" t="str">
        <f t="shared" si="21"/>
        <v>documentary</v>
      </c>
      <c r="S258" s="14">
        <f t="shared" si="22"/>
        <v>41319.560960648145</v>
      </c>
      <c r="T258" s="14">
        <f t="shared" si="23"/>
        <v>41349.560960648145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5">
        <v>35000</v>
      </c>
      <c r="E259" s="5">
        <v>37354.269999999997</v>
      </c>
      <c r="F259" s="12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ROUND(E259/D259,2)*100</f>
        <v>107</v>
      </c>
      <c r="P259" s="5">
        <f t="shared" ref="P259:P322" si="25">IF(L259=0,0,ROUND(E259/L259,2))</f>
        <v>66.7</v>
      </c>
      <c r="Q259" s="27" t="str">
        <f t="shared" ref="Q259:Q322" si="26">IF((FIND("/",N259,1)&gt;0),
LEFT(N259,(FIND("/",N259,1)-1)),N259)</f>
        <v>film &amp; video</v>
      </c>
      <c r="R259" s="27" t="str">
        <f t="shared" ref="R259:R322" si="27">IF((FIND("/",N259,1)&gt;0),
RIGHT(N259,(LEN(N259)-1-LEN(Q259))),"")</f>
        <v>documentary</v>
      </c>
      <c r="S259" s="14">
        <f t="shared" ref="S259:S322" si="28">(((J259/60)/60)/24)+DATE(1970,1,1)+(-5/24)</f>
        <v>42479.418541666666</v>
      </c>
      <c r="T259" s="14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5">
        <v>30000</v>
      </c>
      <c r="E260" s="5">
        <v>57342</v>
      </c>
      <c r="F260" s="12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</v>
      </c>
      <c r="P260" s="5">
        <f t="shared" si="25"/>
        <v>83.35</v>
      </c>
      <c r="Q260" s="27" t="str">
        <f t="shared" si="26"/>
        <v>film &amp; video</v>
      </c>
      <c r="R260" s="27" t="str">
        <f t="shared" si="27"/>
        <v>documentary</v>
      </c>
      <c r="S260" s="14">
        <f t="shared" si="28"/>
        <v>40681.843356481477</v>
      </c>
      <c r="T260" s="14">
        <f t="shared" si="29"/>
        <v>40711.843356481477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5">
        <v>75000</v>
      </c>
      <c r="E261" s="5">
        <v>98953.42</v>
      </c>
      <c r="F261" s="12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132</v>
      </c>
      <c r="P261" s="5">
        <f t="shared" si="25"/>
        <v>105.05</v>
      </c>
      <c r="Q261" s="27" t="str">
        <f t="shared" si="26"/>
        <v>film &amp; video</v>
      </c>
      <c r="R261" s="27" t="str">
        <f t="shared" si="27"/>
        <v>documentary</v>
      </c>
      <c r="S261" s="14">
        <f t="shared" si="28"/>
        <v>42072.529733796291</v>
      </c>
      <c r="T261" s="14">
        <f t="shared" si="29"/>
        <v>42102.529733796291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5">
        <v>10000</v>
      </c>
      <c r="E262" s="5">
        <v>10640</v>
      </c>
      <c r="F262" s="1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</v>
      </c>
      <c r="P262" s="5">
        <f t="shared" si="25"/>
        <v>120.91</v>
      </c>
      <c r="Q262" s="27" t="str">
        <f t="shared" si="26"/>
        <v>film &amp; video</v>
      </c>
      <c r="R262" s="27" t="str">
        <f t="shared" si="27"/>
        <v>documentary</v>
      </c>
      <c r="S262" s="14">
        <f t="shared" si="28"/>
        <v>40330.547210648147</v>
      </c>
      <c r="T262" s="14">
        <f t="shared" si="29"/>
        <v>40376.207638888889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5">
        <v>20000</v>
      </c>
      <c r="E263" s="5">
        <v>21480</v>
      </c>
      <c r="F263" s="12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</v>
      </c>
      <c r="P263" s="5">
        <f t="shared" si="25"/>
        <v>97.64</v>
      </c>
      <c r="Q263" s="27" t="str">
        <f t="shared" si="26"/>
        <v>film &amp; video</v>
      </c>
      <c r="R263" s="27" t="str">
        <f t="shared" si="27"/>
        <v>documentary</v>
      </c>
      <c r="S263" s="14">
        <f t="shared" si="28"/>
        <v>41017.677129629628</v>
      </c>
      <c r="T263" s="14">
        <f t="shared" si="29"/>
        <v>41067.413194444445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5">
        <v>2500</v>
      </c>
      <c r="E264" s="5">
        <v>6000</v>
      </c>
      <c r="F264" s="12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5">
        <f t="shared" si="25"/>
        <v>41.38</v>
      </c>
      <c r="Q264" s="27" t="str">
        <f t="shared" si="26"/>
        <v>film &amp; video</v>
      </c>
      <c r="R264" s="27" t="str">
        <f t="shared" si="27"/>
        <v>documentary</v>
      </c>
      <c r="S264" s="14">
        <f t="shared" si="28"/>
        <v>40555.039675925924</v>
      </c>
      <c r="T264" s="14">
        <f t="shared" si="29"/>
        <v>40600.039675925924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5">
        <v>25000</v>
      </c>
      <c r="E265" s="5">
        <v>29520.27</v>
      </c>
      <c r="F265" s="12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</v>
      </c>
      <c r="P265" s="5">
        <f t="shared" si="25"/>
        <v>30.65</v>
      </c>
      <c r="Q265" s="27" t="str">
        <f t="shared" si="26"/>
        <v>film &amp; video</v>
      </c>
      <c r="R265" s="27" t="str">
        <f t="shared" si="27"/>
        <v>documentary</v>
      </c>
      <c r="S265" s="14">
        <f t="shared" si="28"/>
        <v>41149.746458333328</v>
      </c>
      <c r="T265" s="14">
        <f t="shared" si="29"/>
        <v>41179.746458333328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5">
        <v>5000</v>
      </c>
      <c r="E266" s="5">
        <v>5910</v>
      </c>
      <c r="F266" s="12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</v>
      </c>
      <c r="P266" s="5">
        <f t="shared" si="25"/>
        <v>64.95</v>
      </c>
      <c r="Q266" s="27" t="str">
        <f t="shared" si="26"/>
        <v>film &amp; video</v>
      </c>
      <c r="R266" s="27" t="str">
        <f t="shared" si="27"/>
        <v>documentary</v>
      </c>
      <c r="S266" s="14">
        <f t="shared" si="28"/>
        <v>41010.411979166667</v>
      </c>
      <c r="T266" s="14">
        <f t="shared" si="29"/>
        <v>41040.411979166667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5">
        <v>5000</v>
      </c>
      <c r="E267" s="5">
        <v>5555</v>
      </c>
      <c r="F267" s="12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111.00000000000001</v>
      </c>
      <c r="P267" s="5">
        <f t="shared" si="25"/>
        <v>95.78</v>
      </c>
      <c r="Q267" s="27" t="str">
        <f t="shared" si="26"/>
        <v>film &amp; video</v>
      </c>
      <c r="R267" s="27" t="str">
        <f t="shared" si="27"/>
        <v>documentary</v>
      </c>
      <c r="S267" s="14">
        <f t="shared" si="28"/>
        <v>40267.037384259253</v>
      </c>
      <c r="T267" s="14">
        <f t="shared" si="29"/>
        <v>40308.636111111111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5">
        <v>1000</v>
      </c>
      <c r="E268" s="5">
        <v>1455</v>
      </c>
      <c r="F268" s="12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146</v>
      </c>
      <c r="P268" s="5">
        <f t="shared" si="25"/>
        <v>40.42</v>
      </c>
      <c r="Q268" s="27" t="str">
        <f t="shared" si="26"/>
        <v>film &amp; video</v>
      </c>
      <c r="R268" s="27" t="str">
        <f t="shared" si="27"/>
        <v>documentary</v>
      </c>
      <c r="S268" s="14">
        <f t="shared" si="28"/>
        <v>40204.966516203705</v>
      </c>
      <c r="T268" s="14">
        <f t="shared" si="29"/>
        <v>40290.95208333333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5">
        <v>9850</v>
      </c>
      <c r="E269" s="5">
        <v>12965.44</v>
      </c>
      <c r="F269" s="12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132</v>
      </c>
      <c r="P269" s="5">
        <f t="shared" si="25"/>
        <v>78.58</v>
      </c>
      <c r="Q269" s="27" t="str">
        <f t="shared" si="26"/>
        <v>film &amp; video</v>
      </c>
      <c r="R269" s="27" t="str">
        <f t="shared" si="27"/>
        <v>documentary</v>
      </c>
      <c r="S269" s="14">
        <f t="shared" si="28"/>
        <v>41785.244201388887</v>
      </c>
      <c r="T269" s="14">
        <f t="shared" si="29"/>
        <v>41815.244201388887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5">
        <v>5000</v>
      </c>
      <c r="E270" s="5">
        <v>5570</v>
      </c>
      <c r="F270" s="12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111.00000000000001</v>
      </c>
      <c r="P270" s="5">
        <f t="shared" si="25"/>
        <v>50.18</v>
      </c>
      <c r="Q270" s="27" t="str">
        <f t="shared" si="26"/>
        <v>film &amp; video</v>
      </c>
      <c r="R270" s="27" t="str">
        <f t="shared" si="27"/>
        <v>documentary</v>
      </c>
      <c r="S270" s="14">
        <f t="shared" si="28"/>
        <v>40808.944189814814</v>
      </c>
      <c r="T270" s="14">
        <f t="shared" si="29"/>
        <v>40853.985856481479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5">
        <v>100000</v>
      </c>
      <c r="E271" s="5">
        <v>147233.76999999999</v>
      </c>
      <c r="F271" s="12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</v>
      </c>
      <c r="P271" s="5">
        <f t="shared" si="25"/>
        <v>92.25</v>
      </c>
      <c r="Q271" s="27" t="str">
        <f t="shared" si="26"/>
        <v>film &amp; video</v>
      </c>
      <c r="R271" s="27" t="str">
        <f t="shared" si="27"/>
        <v>documentary</v>
      </c>
      <c r="S271" s="14">
        <f t="shared" si="28"/>
        <v>42757.988680555551</v>
      </c>
      <c r="T271" s="14">
        <f t="shared" si="29"/>
        <v>42787.988680555551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5">
        <v>2300</v>
      </c>
      <c r="E272" s="5">
        <v>3510</v>
      </c>
      <c r="F272" s="1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153</v>
      </c>
      <c r="P272" s="5">
        <f t="shared" si="25"/>
        <v>57.54</v>
      </c>
      <c r="Q272" s="27" t="str">
        <f t="shared" si="26"/>
        <v>film &amp; video</v>
      </c>
      <c r="R272" s="27" t="str">
        <f t="shared" si="27"/>
        <v>documentary</v>
      </c>
      <c r="S272" s="14">
        <f t="shared" si="28"/>
        <v>40637.658217592587</v>
      </c>
      <c r="T272" s="14">
        <f t="shared" si="29"/>
        <v>40687.958333333328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5">
        <v>30000</v>
      </c>
      <c r="E273" s="5">
        <v>31404</v>
      </c>
      <c r="F273" s="12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105</v>
      </c>
      <c r="P273" s="5">
        <f t="shared" si="25"/>
        <v>109.42</v>
      </c>
      <c r="Q273" s="27" t="str">
        <f t="shared" si="26"/>
        <v>film &amp; video</v>
      </c>
      <c r="R273" s="27" t="str">
        <f t="shared" si="27"/>
        <v>documentary</v>
      </c>
      <c r="S273" s="14">
        <f t="shared" si="28"/>
        <v>41611.891909722224</v>
      </c>
      <c r="T273" s="14">
        <f t="shared" si="29"/>
        <v>41641.125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5">
        <v>3000</v>
      </c>
      <c r="E274" s="5">
        <v>5323.01</v>
      </c>
      <c r="F274" s="12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</v>
      </c>
      <c r="P274" s="5">
        <f t="shared" si="25"/>
        <v>81.89</v>
      </c>
      <c r="Q274" s="27" t="str">
        <f t="shared" si="26"/>
        <v>film &amp; video</v>
      </c>
      <c r="R274" s="27" t="str">
        <f t="shared" si="27"/>
        <v>documentary</v>
      </c>
      <c r="S274" s="14">
        <f t="shared" si="28"/>
        <v>40235.692025462959</v>
      </c>
      <c r="T274" s="14">
        <f t="shared" si="29"/>
        <v>40296.575694444444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5">
        <v>5000</v>
      </c>
      <c r="E275" s="5">
        <v>5388.79</v>
      </c>
      <c r="F275" s="12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108</v>
      </c>
      <c r="P275" s="5">
        <f t="shared" si="25"/>
        <v>45.67</v>
      </c>
      <c r="Q275" s="27" t="str">
        <f t="shared" si="26"/>
        <v>film &amp; video</v>
      </c>
      <c r="R275" s="27" t="str">
        <f t="shared" si="27"/>
        <v>documentary</v>
      </c>
      <c r="S275" s="14">
        <f t="shared" si="28"/>
        <v>40697.29011574074</v>
      </c>
      <c r="T275" s="14">
        <f t="shared" si="29"/>
        <v>40727.29011574074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5">
        <v>4000</v>
      </c>
      <c r="E276" s="5">
        <v>6240</v>
      </c>
      <c r="F276" s="12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5">
        <f t="shared" si="25"/>
        <v>55.22</v>
      </c>
      <c r="Q276" s="27" t="str">
        <f t="shared" si="26"/>
        <v>film &amp; video</v>
      </c>
      <c r="R276" s="27" t="str">
        <f t="shared" si="27"/>
        <v>documentary</v>
      </c>
      <c r="S276" s="14">
        <f t="shared" si="28"/>
        <v>40969.704039351847</v>
      </c>
      <c r="T276" s="14">
        <f t="shared" si="29"/>
        <v>41004.082638888889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5">
        <v>20000</v>
      </c>
      <c r="E277" s="5">
        <v>21679</v>
      </c>
      <c r="F277" s="12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</v>
      </c>
      <c r="P277" s="5">
        <f t="shared" si="25"/>
        <v>65.3</v>
      </c>
      <c r="Q277" s="27" t="str">
        <f t="shared" si="26"/>
        <v>film &amp; video</v>
      </c>
      <c r="R277" s="27" t="str">
        <f t="shared" si="27"/>
        <v>documentary</v>
      </c>
      <c r="S277" s="14">
        <f t="shared" si="28"/>
        <v>41192.823680555557</v>
      </c>
      <c r="T277" s="14">
        <f t="shared" si="29"/>
        <v>41222.865347222221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5">
        <v>4000</v>
      </c>
      <c r="E278" s="5">
        <v>5904</v>
      </c>
      <c r="F278" s="12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148</v>
      </c>
      <c r="P278" s="5">
        <f t="shared" si="25"/>
        <v>95.23</v>
      </c>
      <c r="Q278" s="27" t="str">
        <f t="shared" si="26"/>
        <v>film &amp; video</v>
      </c>
      <c r="R278" s="27" t="str">
        <f t="shared" si="27"/>
        <v>documentary</v>
      </c>
      <c r="S278" s="14">
        <f t="shared" si="28"/>
        <v>40966.87354166666</v>
      </c>
      <c r="T278" s="14">
        <f t="shared" si="29"/>
        <v>41026.831874999996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5">
        <v>65000</v>
      </c>
      <c r="E279" s="5">
        <v>71748</v>
      </c>
      <c r="F279" s="12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110.00000000000001</v>
      </c>
      <c r="P279" s="5">
        <f t="shared" si="25"/>
        <v>75.44</v>
      </c>
      <c r="Q279" s="27" t="str">
        <f t="shared" si="26"/>
        <v>film &amp; video</v>
      </c>
      <c r="R279" s="27" t="str">
        <f t="shared" si="27"/>
        <v>documentary</v>
      </c>
      <c r="S279" s="14">
        <f t="shared" si="28"/>
        <v>42117.68309027778</v>
      </c>
      <c r="T279" s="14">
        <f t="shared" si="29"/>
        <v>42147.68309027778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5">
        <v>27000</v>
      </c>
      <c r="E280" s="5">
        <v>40594</v>
      </c>
      <c r="F280" s="12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</v>
      </c>
      <c r="P280" s="5">
        <f t="shared" si="25"/>
        <v>97.82</v>
      </c>
      <c r="Q280" s="27" t="str">
        <f t="shared" si="26"/>
        <v>film &amp; video</v>
      </c>
      <c r="R280" s="27" t="str">
        <f t="shared" si="27"/>
        <v>documentary</v>
      </c>
      <c r="S280" s="14">
        <f t="shared" si="28"/>
        <v>41163.832627314812</v>
      </c>
      <c r="T280" s="14">
        <f t="shared" si="29"/>
        <v>41193.832627314812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5">
        <v>17000</v>
      </c>
      <c r="E281" s="5">
        <v>26744.11</v>
      </c>
      <c r="F281" s="12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</v>
      </c>
      <c r="P281" s="5">
        <f t="shared" si="25"/>
        <v>87.69</v>
      </c>
      <c r="Q281" s="27" t="str">
        <f t="shared" si="26"/>
        <v>film &amp; video</v>
      </c>
      <c r="R281" s="27" t="str">
        <f t="shared" si="27"/>
        <v>documentary</v>
      </c>
      <c r="S281" s="14">
        <f t="shared" si="28"/>
        <v>42759.035833333335</v>
      </c>
      <c r="T281" s="14">
        <f t="shared" si="29"/>
        <v>42792.875694444439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5">
        <v>75000</v>
      </c>
      <c r="E282" s="5">
        <v>117108</v>
      </c>
      <c r="F282" s="1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</v>
      </c>
      <c r="P282" s="5">
        <f t="shared" si="25"/>
        <v>54.75</v>
      </c>
      <c r="Q282" s="27" t="str">
        <f t="shared" si="26"/>
        <v>film &amp; video</v>
      </c>
      <c r="R282" s="27" t="str">
        <f t="shared" si="27"/>
        <v>documentary</v>
      </c>
      <c r="S282" s="14">
        <f t="shared" si="28"/>
        <v>41744.382349537031</v>
      </c>
      <c r="T282" s="14">
        <f t="shared" si="29"/>
        <v>41789.382349537031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5">
        <v>5500</v>
      </c>
      <c r="E283" s="5">
        <v>6632.32</v>
      </c>
      <c r="F283" s="12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121</v>
      </c>
      <c r="P283" s="5">
        <f t="shared" si="25"/>
        <v>83.95</v>
      </c>
      <c r="Q283" s="27" t="str">
        <f t="shared" si="26"/>
        <v>film &amp; video</v>
      </c>
      <c r="R283" s="27" t="str">
        <f t="shared" si="27"/>
        <v>documentary</v>
      </c>
      <c r="S283" s="14">
        <f t="shared" si="28"/>
        <v>39949.955011574071</v>
      </c>
      <c r="T283" s="14">
        <f t="shared" si="29"/>
        <v>40035.601388888885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5">
        <v>45000</v>
      </c>
      <c r="E284" s="5">
        <v>45535</v>
      </c>
      <c r="F284" s="12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</v>
      </c>
      <c r="P284" s="5">
        <f t="shared" si="25"/>
        <v>254.39</v>
      </c>
      <c r="Q284" s="27" t="str">
        <f t="shared" si="26"/>
        <v>film &amp; video</v>
      </c>
      <c r="R284" s="27" t="str">
        <f t="shared" si="27"/>
        <v>documentary</v>
      </c>
      <c r="S284" s="14">
        <f t="shared" si="28"/>
        <v>40194.711712962962</v>
      </c>
      <c r="T284" s="14">
        <f t="shared" si="29"/>
        <v>40231.708333333328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5">
        <v>18000</v>
      </c>
      <c r="E285" s="5">
        <v>20569.05</v>
      </c>
      <c r="F285" s="12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113.99999999999999</v>
      </c>
      <c r="P285" s="5">
        <f t="shared" si="25"/>
        <v>101.83</v>
      </c>
      <c r="Q285" s="27" t="str">
        <f t="shared" si="26"/>
        <v>film &amp; video</v>
      </c>
      <c r="R285" s="27" t="str">
        <f t="shared" si="27"/>
        <v>documentary</v>
      </c>
      <c r="S285" s="14">
        <f t="shared" si="28"/>
        <v>40675.501666666663</v>
      </c>
      <c r="T285" s="14">
        <f t="shared" si="29"/>
        <v>40694.999305555553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5">
        <v>40000</v>
      </c>
      <c r="E286" s="5">
        <v>41850.46</v>
      </c>
      <c r="F286" s="12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105</v>
      </c>
      <c r="P286" s="5">
        <f t="shared" si="25"/>
        <v>55.07</v>
      </c>
      <c r="Q286" s="27" t="str">
        <f t="shared" si="26"/>
        <v>film &amp; video</v>
      </c>
      <c r="R286" s="27" t="str">
        <f t="shared" si="27"/>
        <v>documentary</v>
      </c>
      <c r="S286" s="14">
        <f t="shared" si="28"/>
        <v>40904.529861111107</v>
      </c>
      <c r="T286" s="14">
        <f t="shared" si="29"/>
        <v>40929.529861111107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5">
        <v>14000</v>
      </c>
      <c r="E287" s="5">
        <v>32035.51</v>
      </c>
      <c r="F287" s="12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229</v>
      </c>
      <c r="P287" s="5">
        <f t="shared" si="25"/>
        <v>56.9</v>
      </c>
      <c r="Q287" s="27" t="str">
        <f t="shared" si="26"/>
        <v>film &amp; video</v>
      </c>
      <c r="R287" s="27" t="str">
        <f t="shared" si="27"/>
        <v>documentary</v>
      </c>
      <c r="S287" s="14">
        <f t="shared" si="28"/>
        <v>41506.547777777778</v>
      </c>
      <c r="T287" s="14">
        <f t="shared" si="29"/>
        <v>41536.547777777778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5">
        <v>15000</v>
      </c>
      <c r="E288" s="5">
        <v>16373</v>
      </c>
      <c r="F288" s="12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109.00000000000001</v>
      </c>
      <c r="P288" s="5">
        <f t="shared" si="25"/>
        <v>121.28</v>
      </c>
      <c r="Q288" s="27" t="str">
        <f t="shared" si="26"/>
        <v>film &amp; video</v>
      </c>
      <c r="R288" s="27" t="str">
        <f t="shared" si="27"/>
        <v>documentary</v>
      </c>
      <c r="S288" s="14">
        <f t="shared" si="28"/>
        <v>41313.60791666666</v>
      </c>
      <c r="T288" s="14">
        <f t="shared" si="29"/>
        <v>41358.566249999996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5">
        <v>15000</v>
      </c>
      <c r="E289" s="5">
        <v>26445</v>
      </c>
      <c r="F289" s="12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</v>
      </c>
      <c r="P289" s="5">
        <f t="shared" si="25"/>
        <v>91.19</v>
      </c>
      <c r="Q289" s="27" t="str">
        <f t="shared" si="26"/>
        <v>film &amp; video</v>
      </c>
      <c r="R289" s="27" t="str">
        <f t="shared" si="27"/>
        <v>documentary</v>
      </c>
      <c r="S289" s="14">
        <f t="shared" si="28"/>
        <v>41184.069652777776</v>
      </c>
      <c r="T289" s="14">
        <f t="shared" si="29"/>
        <v>41214.958333333328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5">
        <v>50000</v>
      </c>
      <c r="E290" s="5">
        <v>51605.31</v>
      </c>
      <c r="F290" s="12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</v>
      </c>
      <c r="P290" s="5">
        <f t="shared" si="25"/>
        <v>115.45</v>
      </c>
      <c r="Q290" s="27" t="str">
        <f t="shared" si="26"/>
        <v>film &amp; video</v>
      </c>
      <c r="R290" s="27" t="str">
        <f t="shared" si="27"/>
        <v>documentary</v>
      </c>
      <c r="S290" s="14">
        <f t="shared" si="28"/>
        <v>41050.960567129623</v>
      </c>
      <c r="T290" s="14">
        <f t="shared" si="29"/>
        <v>41085.960567129623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5">
        <v>15000</v>
      </c>
      <c r="E291" s="5">
        <v>15723</v>
      </c>
      <c r="F291" s="12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105</v>
      </c>
      <c r="P291" s="5">
        <f t="shared" si="25"/>
        <v>67.77</v>
      </c>
      <c r="Q291" s="27" t="str">
        <f t="shared" si="26"/>
        <v>film &amp; video</v>
      </c>
      <c r="R291" s="27" t="str">
        <f t="shared" si="27"/>
        <v>documentary</v>
      </c>
      <c r="S291" s="14">
        <f t="shared" si="28"/>
        <v>41550.248078703698</v>
      </c>
      <c r="T291" s="14">
        <f t="shared" si="29"/>
        <v>41580.248078703698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5">
        <v>4500</v>
      </c>
      <c r="E292" s="5">
        <v>4800.8</v>
      </c>
      <c r="F292" s="1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107</v>
      </c>
      <c r="P292" s="5">
        <f t="shared" si="25"/>
        <v>28.58</v>
      </c>
      <c r="Q292" s="27" t="str">
        <f t="shared" si="26"/>
        <v>film &amp; video</v>
      </c>
      <c r="R292" s="27" t="str">
        <f t="shared" si="27"/>
        <v>documentary</v>
      </c>
      <c r="S292" s="14">
        <f t="shared" si="28"/>
        <v>40526.160844907405</v>
      </c>
      <c r="T292" s="14">
        <f t="shared" si="29"/>
        <v>40576.124305555553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5">
        <v>5000</v>
      </c>
      <c r="E293" s="5">
        <v>6001</v>
      </c>
      <c r="F293" s="12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</v>
      </c>
      <c r="P293" s="5">
        <f t="shared" si="25"/>
        <v>46.88</v>
      </c>
      <c r="Q293" s="27" t="str">
        <f t="shared" si="26"/>
        <v>film &amp; video</v>
      </c>
      <c r="R293" s="27" t="str">
        <f t="shared" si="27"/>
        <v>documentary</v>
      </c>
      <c r="S293" s="14">
        <f t="shared" si="28"/>
        <v>41376.560717592591</v>
      </c>
      <c r="T293" s="14">
        <f t="shared" si="29"/>
        <v>41394.792361111111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5">
        <v>75000</v>
      </c>
      <c r="E294" s="5">
        <v>76130.2</v>
      </c>
      <c r="F294" s="12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102</v>
      </c>
      <c r="P294" s="5">
        <f t="shared" si="25"/>
        <v>154.41999999999999</v>
      </c>
      <c r="Q294" s="27" t="str">
        <f t="shared" si="26"/>
        <v>film &amp; video</v>
      </c>
      <c r="R294" s="27" t="str">
        <f t="shared" si="27"/>
        <v>documentary</v>
      </c>
      <c r="S294" s="14">
        <f t="shared" si="28"/>
        <v>40812.594895833332</v>
      </c>
      <c r="T294" s="14">
        <f t="shared" si="29"/>
        <v>40844.957638888889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5">
        <v>26000</v>
      </c>
      <c r="E295" s="5">
        <v>26360</v>
      </c>
      <c r="F295" s="12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</v>
      </c>
      <c r="P295" s="5">
        <f t="shared" si="25"/>
        <v>201.22</v>
      </c>
      <c r="Q295" s="27" t="str">
        <f t="shared" si="26"/>
        <v>film &amp; video</v>
      </c>
      <c r="R295" s="27" t="str">
        <f t="shared" si="27"/>
        <v>documentary</v>
      </c>
      <c r="S295" s="14">
        <f t="shared" si="28"/>
        <v>41719.459652777776</v>
      </c>
      <c r="T295" s="14">
        <f t="shared" si="29"/>
        <v>41749.459652777776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5">
        <v>5000</v>
      </c>
      <c r="E296" s="5">
        <v>5000</v>
      </c>
      <c r="F296" s="12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5">
        <f t="shared" si="25"/>
        <v>100</v>
      </c>
      <c r="Q296" s="27" t="str">
        <f t="shared" si="26"/>
        <v>film &amp; video</v>
      </c>
      <c r="R296" s="27" t="str">
        <f t="shared" si="27"/>
        <v>documentary</v>
      </c>
      <c r="S296" s="14">
        <f t="shared" si="28"/>
        <v>40342.876087962963</v>
      </c>
      <c r="T296" s="14">
        <f t="shared" si="29"/>
        <v>40378.458333333328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5">
        <v>50000</v>
      </c>
      <c r="E297" s="5">
        <v>66554.559999999998</v>
      </c>
      <c r="F297" s="12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</v>
      </c>
      <c r="P297" s="5">
        <f t="shared" si="25"/>
        <v>100.08</v>
      </c>
      <c r="Q297" s="27" t="str">
        <f t="shared" si="26"/>
        <v>film &amp; video</v>
      </c>
      <c r="R297" s="27" t="str">
        <f t="shared" si="27"/>
        <v>documentary</v>
      </c>
      <c r="S297" s="14">
        <f t="shared" si="28"/>
        <v>41518.796400462961</v>
      </c>
      <c r="T297" s="14">
        <f t="shared" si="29"/>
        <v>41578.791666666664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5">
        <v>25000</v>
      </c>
      <c r="E298" s="5">
        <v>29681.55</v>
      </c>
      <c r="F298" s="12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119</v>
      </c>
      <c r="P298" s="5">
        <f t="shared" si="25"/>
        <v>230.09</v>
      </c>
      <c r="Q298" s="27" t="str">
        <f t="shared" si="26"/>
        <v>film &amp; video</v>
      </c>
      <c r="R298" s="27" t="str">
        <f t="shared" si="27"/>
        <v>documentary</v>
      </c>
      <c r="S298" s="14">
        <f t="shared" si="28"/>
        <v>41134.267164351848</v>
      </c>
      <c r="T298" s="14">
        <f t="shared" si="29"/>
        <v>41159.267164351848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5">
        <v>20000</v>
      </c>
      <c r="E299" s="5">
        <v>20128</v>
      </c>
      <c r="F299" s="12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101</v>
      </c>
      <c r="P299" s="5">
        <f t="shared" si="25"/>
        <v>141.75</v>
      </c>
      <c r="Q299" s="27" t="str">
        <f t="shared" si="26"/>
        <v>film &amp; video</v>
      </c>
      <c r="R299" s="27" t="str">
        <f t="shared" si="27"/>
        <v>documentary</v>
      </c>
      <c r="S299" s="14">
        <f t="shared" si="28"/>
        <v>42089.519687500004</v>
      </c>
      <c r="T299" s="14">
        <f t="shared" si="29"/>
        <v>42124.957638888889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5">
        <v>126000</v>
      </c>
      <c r="E300" s="5">
        <v>137254.84</v>
      </c>
      <c r="F300" s="12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109.00000000000001</v>
      </c>
      <c r="P300" s="5">
        <f t="shared" si="25"/>
        <v>56.34</v>
      </c>
      <c r="Q300" s="27" t="str">
        <f t="shared" si="26"/>
        <v>film &amp; video</v>
      </c>
      <c r="R300" s="27" t="str">
        <f t="shared" si="27"/>
        <v>documentary</v>
      </c>
      <c r="S300" s="14">
        <f t="shared" si="28"/>
        <v>41709.255185185182</v>
      </c>
      <c r="T300" s="14">
        <f t="shared" si="29"/>
        <v>41768.666666666664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5">
        <v>10000</v>
      </c>
      <c r="E301" s="5">
        <v>17895.25</v>
      </c>
      <c r="F301" s="12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179</v>
      </c>
      <c r="P301" s="5">
        <f t="shared" si="25"/>
        <v>73.34</v>
      </c>
      <c r="Q301" s="27" t="str">
        <f t="shared" si="26"/>
        <v>film &amp; video</v>
      </c>
      <c r="R301" s="27" t="str">
        <f t="shared" si="27"/>
        <v>documentary</v>
      </c>
      <c r="S301" s="14">
        <f t="shared" si="28"/>
        <v>40469.016898148147</v>
      </c>
      <c r="T301" s="14">
        <f t="shared" si="29"/>
        <v>40499.058564814812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5">
        <v>25000</v>
      </c>
      <c r="E302" s="5">
        <v>25430.66</v>
      </c>
      <c r="F302" s="1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102</v>
      </c>
      <c r="P302" s="5">
        <f t="shared" si="25"/>
        <v>85.34</v>
      </c>
      <c r="Q302" s="27" t="str">
        <f t="shared" si="26"/>
        <v>film &amp; video</v>
      </c>
      <c r="R302" s="27" t="str">
        <f t="shared" si="27"/>
        <v>documentary</v>
      </c>
      <c r="S302" s="14">
        <f t="shared" si="28"/>
        <v>40626.751597222217</v>
      </c>
      <c r="T302" s="14">
        <f t="shared" si="29"/>
        <v>40657.751597222217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5">
        <v>13000</v>
      </c>
      <c r="E303" s="5">
        <v>15435.55</v>
      </c>
      <c r="F303" s="12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119</v>
      </c>
      <c r="P303" s="5">
        <f t="shared" si="25"/>
        <v>61.5</v>
      </c>
      <c r="Q303" s="27" t="str">
        <f t="shared" si="26"/>
        <v>film &amp; video</v>
      </c>
      <c r="R303" s="27" t="str">
        <f t="shared" si="27"/>
        <v>documentary</v>
      </c>
      <c r="S303" s="14">
        <f t="shared" si="28"/>
        <v>41312.529340277775</v>
      </c>
      <c r="T303" s="14">
        <f t="shared" si="29"/>
        <v>41352.487673611111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5">
        <v>10000</v>
      </c>
      <c r="E304" s="5">
        <v>10046</v>
      </c>
      <c r="F304" s="12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</v>
      </c>
      <c r="P304" s="5">
        <f t="shared" si="25"/>
        <v>93.02</v>
      </c>
      <c r="Q304" s="27" t="str">
        <f t="shared" si="26"/>
        <v>film &amp; video</v>
      </c>
      <c r="R304" s="27" t="str">
        <f t="shared" si="27"/>
        <v>documentary</v>
      </c>
      <c r="S304" s="14">
        <f t="shared" si="28"/>
        <v>40933.648587962962</v>
      </c>
      <c r="T304" s="14">
        <f t="shared" si="29"/>
        <v>40963.648587962962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5">
        <v>3000</v>
      </c>
      <c r="E305" s="5">
        <v>4124</v>
      </c>
      <c r="F305" s="12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</v>
      </c>
      <c r="P305" s="5">
        <f t="shared" si="25"/>
        <v>50.29</v>
      </c>
      <c r="Q305" s="27" t="str">
        <f t="shared" si="26"/>
        <v>film &amp; video</v>
      </c>
      <c r="R305" s="27" t="str">
        <f t="shared" si="27"/>
        <v>documentary</v>
      </c>
      <c r="S305" s="14">
        <f t="shared" si="28"/>
        <v>41031.862800925926</v>
      </c>
      <c r="T305" s="14">
        <f t="shared" si="29"/>
        <v>41061.862800925926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5">
        <v>3400</v>
      </c>
      <c r="E306" s="5">
        <v>7876</v>
      </c>
      <c r="F306" s="12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231.99999999999997</v>
      </c>
      <c r="P306" s="5">
        <f t="shared" si="25"/>
        <v>106.43</v>
      </c>
      <c r="Q306" s="27" t="str">
        <f t="shared" si="26"/>
        <v>film &amp; video</v>
      </c>
      <c r="R306" s="27" t="str">
        <f t="shared" si="27"/>
        <v>documentary</v>
      </c>
      <c r="S306" s="14">
        <f t="shared" si="28"/>
        <v>41113.88653935185</v>
      </c>
      <c r="T306" s="14">
        <f t="shared" si="29"/>
        <v>41152.875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5">
        <v>7500</v>
      </c>
      <c r="E307" s="5">
        <v>9775</v>
      </c>
      <c r="F307" s="12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</v>
      </c>
      <c r="P307" s="5">
        <f t="shared" si="25"/>
        <v>51.72</v>
      </c>
      <c r="Q307" s="27" t="str">
        <f t="shared" si="26"/>
        <v>film &amp; video</v>
      </c>
      <c r="R307" s="27" t="str">
        <f t="shared" si="27"/>
        <v>documentary</v>
      </c>
      <c r="S307" s="14">
        <f t="shared" si="28"/>
        <v>40948.421863425923</v>
      </c>
      <c r="T307" s="14">
        <f t="shared" si="29"/>
        <v>40978.421863425923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5">
        <v>1000</v>
      </c>
      <c r="E308" s="5">
        <v>2929</v>
      </c>
      <c r="F308" s="12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293</v>
      </c>
      <c r="P308" s="5">
        <f t="shared" si="25"/>
        <v>36.61</v>
      </c>
      <c r="Q308" s="27" t="str">
        <f t="shared" si="26"/>
        <v>film &amp; video</v>
      </c>
      <c r="R308" s="27" t="str">
        <f t="shared" si="27"/>
        <v>documentary</v>
      </c>
      <c r="S308" s="14">
        <f t="shared" si="28"/>
        <v>41333.628854166665</v>
      </c>
      <c r="T308" s="14">
        <f t="shared" si="29"/>
        <v>41353.587187500001</v>
      </c>
    </row>
    <row r="309" spans="1:20" x14ac:dyDescent="0.25">
      <c r="A309">
        <v>307</v>
      </c>
      <c r="B309" s="1" t="s">
        <v>308</v>
      </c>
      <c r="C309" s="1" t="s">
        <v>4417</v>
      </c>
      <c r="D309" s="5">
        <v>22000</v>
      </c>
      <c r="E309" s="5">
        <v>24490</v>
      </c>
      <c r="F309" s="12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111.00000000000001</v>
      </c>
      <c r="P309" s="5">
        <f t="shared" si="25"/>
        <v>42.52</v>
      </c>
      <c r="Q309" s="27" t="str">
        <f t="shared" si="26"/>
        <v>film &amp; video</v>
      </c>
      <c r="R309" s="27" t="str">
        <f t="shared" si="27"/>
        <v>documentary</v>
      </c>
      <c r="S309" s="14">
        <f t="shared" si="28"/>
        <v>41282.736122685179</v>
      </c>
      <c r="T309" s="14">
        <f t="shared" si="29"/>
        <v>41312.736122685179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5">
        <v>12000</v>
      </c>
      <c r="E310" s="5">
        <v>12668</v>
      </c>
      <c r="F310" s="12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106</v>
      </c>
      <c r="P310" s="5">
        <f t="shared" si="25"/>
        <v>62.71</v>
      </c>
      <c r="Q310" s="27" t="str">
        <f t="shared" si="26"/>
        <v>film &amp; video</v>
      </c>
      <c r="R310" s="27" t="str">
        <f t="shared" si="27"/>
        <v>documentary</v>
      </c>
      <c r="S310" s="14">
        <f t="shared" si="28"/>
        <v>40567.486226851848</v>
      </c>
      <c r="T310" s="14">
        <f t="shared" si="29"/>
        <v>40612.486226851848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5">
        <v>18000</v>
      </c>
      <c r="E311" s="5">
        <v>21410</v>
      </c>
      <c r="F311" s="12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119</v>
      </c>
      <c r="P311" s="5">
        <f t="shared" si="25"/>
        <v>89.96</v>
      </c>
      <c r="Q311" s="27" t="str">
        <f t="shared" si="26"/>
        <v>film &amp; video</v>
      </c>
      <c r="R311" s="27" t="str">
        <f t="shared" si="27"/>
        <v>documentary</v>
      </c>
      <c r="S311" s="14">
        <f t="shared" si="28"/>
        <v>41134.543217592589</v>
      </c>
      <c r="T311" s="14">
        <f t="shared" si="29"/>
        <v>41155.543217592589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5">
        <v>1000</v>
      </c>
      <c r="E312" s="5">
        <v>1041.29</v>
      </c>
      <c r="F312" s="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</v>
      </c>
      <c r="P312" s="5">
        <f t="shared" si="25"/>
        <v>28.92</v>
      </c>
      <c r="Q312" s="27" t="str">
        <f t="shared" si="26"/>
        <v>film &amp; video</v>
      </c>
      <c r="R312" s="27" t="str">
        <f t="shared" si="27"/>
        <v>documentary</v>
      </c>
      <c r="S312" s="14">
        <f t="shared" si="28"/>
        <v>40820.974803240737</v>
      </c>
      <c r="T312" s="14">
        <f t="shared" si="29"/>
        <v>40835.875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5">
        <v>20000</v>
      </c>
      <c r="E313" s="5">
        <v>20820.330000000002</v>
      </c>
      <c r="F313" s="12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</v>
      </c>
      <c r="P313" s="5">
        <f t="shared" si="25"/>
        <v>138.80000000000001</v>
      </c>
      <c r="Q313" s="27" t="str">
        <f t="shared" si="26"/>
        <v>film &amp; video</v>
      </c>
      <c r="R313" s="27" t="str">
        <f t="shared" si="27"/>
        <v>documentary</v>
      </c>
      <c r="S313" s="14">
        <f t="shared" si="28"/>
        <v>40868.011481481481</v>
      </c>
      <c r="T313" s="14">
        <f t="shared" si="29"/>
        <v>40909.124305555553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5">
        <v>8000</v>
      </c>
      <c r="E314" s="5">
        <v>8950</v>
      </c>
      <c r="F314" s="12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112.00000000000001</v>
      </c>
      <c r="P314" s="5">
        <f t="shared" si="25"/>
        <v>61.3</v>
      </c>
      <c r="Q314" s="27" t="str">
        <f t="shared" si="26"/>
        <v>film &amp; video</v>
      </c>
      <c r="R314" s="27" t="str">
        <f t="shared" si="27"/>
        <v>documentary</v>
      </c>
      <c r="S314" s="14">
        <f t="shared" si="28"/>
        <v>41348.669351851851</v>
      </c>
      <c r="T314" s="14">
        <f t="shared" si="29"/>
        <v>41378.669351851851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5">
        <v>17000</v>
      </c>
      <c r="E315" s="5">
        <v>17805</v>
      </c>
      <c r="F315" s="12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105</v>
      </c>
      <c r="P315" s="5">
        <f t="shared" si="25"/>
        <v>80.2</v>
      </c>
      <c r="Q315" s="27" t="str">
        <f t="shared" si="26"/>
        <v>film &amp; video</v>
      </c>
      <c r="R315" s="27" t="str">
        <f t="shared" si="27"/>
        <v>documentary</v>
      </c>
      <c r="S315" s="14">
        <f t="shared" si="28"/>
        <v>40357.019606481481</v>
      </c>
      <c r="T315" s="14">
        <f t="shared" si="29"/>
        <v>40401.457638888889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5">
        <v>1000</v>
      </c>
      <c r="E316" s="5">
        <v>3851.5</v>
      </c>
      <c r="F316" s="12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</v>
      </c>
      <c r="P316" s="5">
        <f t="shared" si="25"/>
        <v>32.1</v>
      </c>
      <c r="Q316" s="27" t="str">
        <f t="shared" si="26"/>
        <v>film &amp; video</v>
      </c>
      <c r="R316" s="27" t="str">
        <f t="shared" si="27"/>
        <v>documentary</v>
      </c>
      <c r="S316" s="14">
        <f t="shared" si="28"/>
        <v>41304.624861111108</v>
      </c>
      <c r="T316" s="14">
        <f t="shared" si="29"/>
        <v>41334.624861111108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5">
        <v>25000</v>
      </c>
      <c r="E317" s="5">
        <v>25312</v>
      </c>
      <c r="F317" s="12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</v>
      </c>
      <c r="P317" s="5">
        <f t="shared" si="25"/>
        <v>200.89</v>
      </c>
      <c r="Q317" s="27" t="str">
        <f t="shared" si="26"/>
        <v>film &amp; video</v>
      </c>
      <c r="R317" s="27" t="str">
        <f t="shared" si="27"/>
        <v>documentary</v>
      </c>
      <c r="S317" s="14">
        <f t="shared" si="28"/>
        <v>41113.564050925925</v>
      </c>
      <c r="T317" s="14">
        <f t="shared" si="29"/>
        <v>41143.564050925925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5">
        <v>15000</v>
      </c>
      <c r="E318" s="5">
        <v>17066</v>
      </c>
      <c r="F318" s="12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113.99999999999999</v>
      </c>
      <c r="P318" s="5">
        <f t="shared" si="25"/>
        <v>108.01</v>
      </c>
      <c r="Q318" s="27" t="str">
        <f t="shared" si="26"/>
        <v>film &amp; video</v>
      </c>
      <c r="R318" s="27" t="str">
        <f t="shared" si="27"/>
        <v>documentary</v>
      </c>
      <c r="S318" s="14">
        <f t="shared" si="28"/>
        <v>41950.715243055551</v>
      </c>
      <c r="T318" s="14">
        <f t="shared" si="29"/>
        <v>41983.999305555553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5">
        <v>30000</v>
      </c>
      <c r="E319" s="5">
        <v>30241</v>
      </c>
      <c r="F319" s="12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101</v>
      </c>
      <c r="P319" s="5">
        <f t="shared" si="25"/>
        <v>95.7</v>
      </c>
      <c r="Q319" s="27" t="str">
        <f t="shared" si="26"/>
        <v>film &amp; video</v>
      </c>
      <c r="R319" s="27" t="str">
        <f t="shared" si="27"/>
        <v>documentary</v>
      </c>
      <c r="S319" s="14">
        <f t="shared" si="28"/>
        <v>41589.468553240738</v>
      </c>
      <c r="T319" s="14">
        <f t="shared" si="29"/>
        <v>41619.468553240738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5">
        <v>5000</v>
      </c>
      <c r="E320" s="5">
        <v>14166</v>
      </c>
      <c r="F320" s="12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</v>
      </c>
      <c r="P320" s="5">
        <f t="shared" si="25"/>
        <v>49.88</v>
      </c>
      <c r="Q320" s="27" t="str">
        <f t="shared" si="26"/>
        <v>film &amp; video</v>
      </c>
      <c r="R320" s="27" t="str">
        <f t="shared" si="27"/>
        <v>documentary</v>
      </c>
      <c r="S320" s="14">
        <f t="shared" si="28"/>
        <v>41329.830451388887</v>
      </c>
      <c r="T320" s="14">
        <f t="shared" si="29"/>
        <v>41359.788784722223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5">
        <v>5000</v>
      </c>
      <c r="E321" s="5">
        <v>5634</v>
      </c>
      <c r="F321" s="12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112.99999999999999</v>
      </c>
      <c r="P321" s="5">
        <f t="shared" si="25"/>
        <v>110.47</v>
      </c>
      <c r="Q321" s="27" t="str">
        <f t="shared" si="26"/>
        <v>film &amp; video</v>
      </c>
      <c r="R321" s="27" t="str">
        <f t="shared" si="27"/>
        <v>documentary</v>
      </c>
      <c r="S321" s="14">
        <f t="shared" si="28"/>
        <v>40123.629965277774</v>
      </c>
      <c r="T321" s="14">
        <f t="shared" si="29"/>
        <v>40211.124305555553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5">
        <v>20000</v>
      </c>
      <c r="E322" s="5">
        <v>21316</v>
      </c>
      <c r="F322" s="1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107</v>
      </c>
      <c r="P322" s="5">
        <f t="shared" si="25"/>
        <v>134.91</v>
      </c>
      <c r="Q322" s="27" t="str">
        <f t="shared" si="26"/>
        <v>film &amp; video</v>
      </c>
      <c r="R322" s="27" t="str">
        <f t="shared" si="27"/>
        <v>documentary</v>
      </c>
      <c r="S322" s="14">
        <f t="shared" si="28"/>
        <v>42331.34297453703</v>
      </c>
      <c r="T322" s="14">
        <f t="shared" si="29"/>
        <v>42360.749999999993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5">
        <v>35000</v>
      </c>
      <c r="E323" s="5">
        <v>35932</v>
      </c>
      <c r="F323" s="12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ROUND(E323/D323,2)*100</f>
        <v>103</v>
      </c>
      <c r="P323" s="5">
        <f t="shared" ref="P323:P386" si="31">IF(L323=0,0,ROUND(E323/L323,2))</f>
        <v>106.62</v>
      </c>
      <c r="Q323" s="27" t="str">
        <f t="shared" ref="Q323:Q386" si="32">IF((FIND("/",N323,1)&gt;0),
LEFT(N323,(FIND("/",N323,1)-1)),N323)</f>
        <v>film &amp; video</v>
      </c>
      <c r="R323" s="27" t="str">
        <f t="shared" ref="R323:R386" si="33">IF((FIND("/",N323,1)&gt;0),
RIGHT(N323,(LEN(N323)-1-LEN(Q323))),"")</f>
        <v>documentary</v>
      </c>
      <c r="S323" s="14">
        <f t="shared" ref="S323:S386" si="34">(((J323/60)/60)/24)+DATE(1970,1,1)+(-5/24)</f>
        <v>42647.238263888888</v>
      </c>
      <c r="T323" s="14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5">
        <v>25000</v>
      </c>
      <c r="E324" s="5">
        <v>26978</v>
      </c>
      <c r="F324" s="12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108</v>
      </c>
      <c r="P324" s="5">
        <f t="shared" si="31"/>
        <v>145.04</v>
      </c>
      <c r="Q324" s="27" t="str">
        <f t="shared" si="32"/>
        <v>film &amp; video</v>
      </c>
      <c r="R324" s="27" t="str">
        <f t="shared" si="33"/>
        <v>documentary</v>
      </c>
      <c r="S324" s="14">
        <f t="shared" si="34"/>
        <v>42473.361666666664</v>
      </c>
      <c r="T324" s="14">
        <f t="shared" si="35"/>
        <v>42503.361666666664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5">
        <v>5400</v>
      </c>
      <c r="E325" s="5">
        <v>6646</v>
      </c>
      <c r="F325" s="12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</v>
      </c>
      <c r="P325" s="5">
        <f t="shared" si="31"/>
        <v>114.59</v>
      </c>
      <c r="Q325" s="27" t="str">
        <f t="shared" si="32"/>
        <v>film &amp; video</v>
      </c>
      <c r="R325" s="27" t="str">
        <f t="shared" si="33"/>
        <v>documentary</v>
      </c>
      <c r="S325" s="14">
        <f t="shared" si="34"/>
        <v>42697.113032407404</v>
      </c>
      <c r="T325" s="14">
        <f t="shared" si="35"/>
        <v>42725.124305555553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5">
        <v>8500</v>
      </c>
      <c r="E326" s="5">
        <v>8636</v>
      </c>
      <c r="F326" s="12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102</v>
      </c>
      <c r="P326" s="5">
        <f t="shared" si="31"/>
        <v>105.32</v>
      </c>
      <c r="Q326" s="27" t="str">
        <f t="shared" si="32"/>
        <v>film &amp; video</v>
      </c>
      <c r="R326" s="27" t="str">
        <f t="shared" si="33"/>
        <v>documentary</v>
      </c>
      <c r="S326" s="14">
        <f t="shared" si="34"/>
        <v>42184.417916666665</v>
      </c>
      <c r="T326" s="14">
        <f t="shared" si="35"/>
        <v>42217.417916666665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5">
        <v>50000</v>
      </c>
      <c r="E327" s="5">
        <v>52198</v>
      </c>
      <c r="F327" s="12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</v>
      </c>
      <c r="P327" s="5">
        <f t="shared" si="31"/>
        <v>70.92</v>
      </c>
      <c r="Q327" s="27" t="str">
        <f t="shared" si="32"/>
        <v>film &amp; video</v>
      </c>
      <c r="R327" s="27" t="str">
        <f t="shared" si="33"/>
        <v>documentary</v>
      </c>
      <c r="S327" s="14">
        <f t="shared" si="34"/>
        <v>42688.979548611103</v>
      </c>
      <c r="T327" s="14">
        <f t="shared" si="35"/>
        <v>42723.979548611103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5">
        <v>150000</v>
      </c>
      <c r="E328" s="5">
        <v>169394.6</v>
      </c>
      <c r="F328" s="12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112.99999999999999</v>
      </c>
      <c r="P328" s="5">
        <f t="shared" si="31"/>
        <v>147.16999999999999</v>
      </c>
      <c r="Q328" s="27" t="str">
        <f t="shared" si="32"/>
        <v>film &amp; video</v>
      </c>
      <c r="R328" s="27" t="str">
        <f t="shared" si="33"/>
        <v>documentary</v>
      </c>
      <c r="S328" s="14">
        <f t="shared" si="34"/>
        <v>42775.106550925928</v>
      </c>
      <c r="T328" s="14">
        <f t="shared" si="35"/>
        <v>42808.747916666667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5">
        <v>4000</v>
      </c>
      <c r="E329" s="5">
        <v>5456</v>
      </c>
      <c r="F329" s="12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</v>
      </c>
      <c r="P329" s="5">
        <f t="shared" si="31"/>
        <v>160.47</v>
      </c>
      <c r="Q329" s="27" t="str">
        <f t="shared" si="32"/>
        <v>film &amp; video</v>
      </c>
      <c r="R329" s="27" t="str">
        <f t="shared" si="33"/>
        <v>documentary</v>
      </c>
      <c r="S329" s="14">
        <f t="shared" si="34"/>
        <v>42058.026956018519</v>
      </c>
      <c r="T329" s="14">
        <f t="shared" si="35"/>
        <v>42085.124999999993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5">
        <v>75000</v>
      </c>
      <c r="E330" s="5">
        <v>77710.8</v>
      </c>
      <c r="F330" s="12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104</v>
      </c>
      <c r="P330" s="5">
        <f t="shared" si="31"/>
        <v>156.05000000000001</v>
      </c>
      <c r="Q330" s="27" t="str">
        <f t="shared" si="32"/>
        <v>film &amp; video</v>
      </c>
      <c r="R330" s="27" t="str">
        <f t="shared" si="33"/>
        <v>documentary</v>
      </c>
      <c r="S330" s="14">
        <f t="shared" si="34"/>
        <v>42278.738287037035</v>
      </c>
      <c r="T330" s="14">
        <f t="shared" si="35"/>
        <v>42308.958333333336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5">
        <v>10000</v>
      </c>
      <c r="E331" s="5">
        <v>10550</v>
      </c>
      <c r="F331" s="12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106</v>
      </c>
      <c r="P331" s="5">
        <f t="shared" si="31"/>
        <v>63.17</v>
      </c>
      <c r="Q331" s="27" t="str">
        <f t="shared" si="32"/>
        <v>film &amp; video</v>
      </c>
      <c r="R331" s="27" t="str">
        <f t="shared" si="33"/>
        <v>documentary</v>
      </c>
      <c r="S331" s="14">
        <f t="shared" si="34"/>
        <v>42291.258414351854</v>
      </c>
      <c r="T331" s="14">
        <f t="shared" si="35"/>
        <v>42314.958333333336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5">
        <v>35000</v>
      </c>
      <c r="E332" s="5">
        <v>35640</v>
      </c>
      <c r="F332" s="1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102</v>
      </c>
      <c r="P332" s="5">
        <f t="shared" si="31"/>
        <v>104.82</v>
      </c>
      <c r="Q332" s="27" t="str">
        <f t="shared" si="32"/>
        <v>film &amp; video</v>
      </c>
      <c r="R332" s="27" t="str">
        <f t="shared" si="33"/>
        <v>documentary</v>
      </c>
      <c r="S332" s="14">
        <f t="shared" si="34"/>
        <v>41379.307442129626</v>
      </c>
      <c r="T332" s="14">
        <f t="shared" si="35"/>
        <v>41410.957638888889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5">
        <v>40000</v>
      </c>
      <c r="E333" s="5">
        <v>42642</v>
      </c>
      <c r="F333" s="12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107</v>
      </c>
      <c r="P333" s="5">
        <f t="shared" si="31"/>
        <v>97.36</v>
      </c>
      <c r="Q333" s="27" t="str">
        <f t="shared" si="32"/>
        <v>film &amp; video</v>
      </c>
      <c r="R333" s="27" t="str">
        <f t="shared" si="33"/>
        <v>documentary</v>
      </c>
      <c r="S333" s="14">
        <f t="shared" si="34"/>
        <v>42507.373078703698</v>
      </c>
      <c r="T333" s="14">
        <f t="shared" si="35"/>
        <v>42538.373078703698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5">
        <v>100000</v>
      </c>
      <c r="E334" s="5">
        <v>113015</v>
      </c>
      <c r="F334" s="12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112.99999999999999</v>
      </c>
      <c r="P334" s="5">
        <f t="shared" si="31"/>
        <v>203.63</v>
      </c>
      <c r="Q334" s="27" t="str">
        <f t="shared" si="32"/>
        <v>film &amp; video</v>
      </c>
      <c r="R334" s="27" t="str">
        <f t="shared" si="33"/>
        <v>documentary</v>
      </c>
      <c r="S334" s="14">
        <f t="shared" si="34"/>
        <v>42263.471956018511</v>
      </c>
      <c r="T334" s="14">
        <f t="shared" si="35"/>
        <v>42305.124999999993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5">
        <v>40000</v>
      </c>
      <c r="E335" s="5">
        <v>50091</v>
      </c>
      <c r="F335" s="12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</v>
      </c>
      <c r="P335" s="5">
        <f t="shared" si="31"/>
        <v>188.31</v>
      </c>
      <c r="Q335" s="27" t="str">
        <f t="shared" si="32"/>
        <v>film &amp; video</v>
      </c>
      <c r="R335" s="27" t="str">
        <f t="shared" si="33"/>
        <v>documentary</v>
      </c>
      <c r="S335" s="14">
        <f t="shared" si="34"/>
        <v>42437.428136574068</v>
      </c>
      <c r="T335" s="14">
        <f t="shared" si="35"/>
        <v>42467.386469907404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5">
        <v>10000</v>
      </c>
      <c r="E336" s="5">
        <v>10119</v>
      </c>
      <c r="F336" s="12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</v>
      </c>
      <c r="P336" s="5">
        <f t="shared" si="31"/>
        <v>146.65</v>
      </c>
      <c r="Q336" s="27" t="str">
        <f t="shared" si="32"/>
        <v>film &amp; video</v>
      </c>
      <c r="R336" s="27" t="str">
        <f t="shared" si="33"/>
        <v>documentary</v>
      </c>
      <c r="S336" s="14">
        <f t="shared" si="34"/>
        <v>42101.474039351851</v>
      </c>
      <c r="T336" s="14">
        <f t="shared" si="35"/>
        <v>42139.583333333336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5">
        <v>8500</v>
      </c>
      <c r="E337" s="5">
        <v>8735</v>
      </c>
      <c r="F337" s="12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103</v>
      </c>
      <c r="P337" s="5">
        <f t="shared" si="31"/>
        <v>109.19</v>
      </c>
      <c r="Q337" s="27" t="str">
        <f t="shared" si="32"/>
        <v>film &amp; video</v>
      </c>
      <c r="R337" s="27" t="str">
        <f t="shared" si="33"/>
        <v>documentary</v>
      </c>
      <c r="S337" s="14">
        <f t="shared" si="34"/>
        <v>42101.529108796291</v>
      </c>
      <c r="T337" s="14">
        <f t="shared" si="35"/>
        <v>42132.708333333336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5">
        <v>25000</v>
      </c>
      <c r="E338" s="5">
        <v>29209.78</v>
      </c>
      <c r="F338" s="12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117</v>
      </c>
      <c r="P338" s="5">
        <f t="shared" si="31"/>
        <v>59.25</v>
      </c>
      <c r="Q338" s="27" t="str">
        <f t="shared" si="32"/>
        <v>film &amp; video</v>
      </c>
      <c r="R338" s="27" t="str">
        <f t="shared" si="33"/>
        <v>documentary</v>
      </c>
      <c r="S338" s="14">
        <f t="shared" si="34"/>
        <v>42291.387939814813</v>
      </c>
      <c r="T338" s="14">
        <f t="shared" si="35"/>
        <v>42321.429606481477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5">
        <v>3000</v>
      </c>
      <c r="E339" s="5">
        <v>3035.05</v>
      </c>
      <c r="F339" s="12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</v>
      </c>
      <c r="P339" s="5">
        <f t="shared" si="31"/>
        <v>97.9</v>
      </c>
      <c r="Q339" s="27" t="str">
        <f t="shared" si="32"/>
        <v>film &amp; video</v>
      </c>
      <c r="R339" s="27" t="str">
        <f t="shared" si="33"/>
        <v>documentary</v>
      </c>
      <c r="S339" s="14">
        <f t="shared" si="34"/>
        <v>42046.920231481483</v>
      </c>
      <c r="T339" s="14">
        <f t="shared" si="35"/>
        <v>42076.878564814811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5">
        <v>15000</v>
      </c>
      <c r="E340" s="5">
        <v>16520.04</v>
      </c>
      <c r="F340" s="12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110.00000000000001</v>
      </c>
      <c r="P340" s="5">
        <f t="shared" si="31"/>
        <v>70</v>
      </c>
      <c r="Q340" s="27" t="str">
        <f t="shared" si="32"/>
        <v>film &amp; video</v>
      </c>
      <c r="R340" s="27" t="str">
        <f t="shared" si="33"/>
        <v>documentary</v>
      </c>
      <c r="S340" s="14">
        <f t="shared" si="34"/>
        <v>42559.547337962962</v>
      </c>
      <c r="T340" s="14">
        <f t="shared" si="35"/>
        <v>42615.833333333336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5">
        <v>6000</v>
      </c>
      <c r="E341" s="5">
        <v>6485</v>
      </c>
      <c r="F341" s="12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</v>
      </c>
      <c r="P341" s="5">
        <f t="shared" si="31"/>
        <v>72.87</v>
      </c>
      <c r="Q341" s="27" t="str">
        <f t="shared" si="32"/>
        <v>film &amp; video</v>
      </c>
      <c r="R341" s="27" t="str">
        <f t="shared" si="33"/>
        <v>documentary</v>
      </c>
      <c r="S341" s="14">
        <f t="shared" si="34"/>
        <v>42093.551712962959</v>
      </c>
      <c r="T341" s="14">
        <f t="shared" si="35"/>
        <v>42123.551712962959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5">
        <v>35000</v>
      </c>
      <c r="E342" s="5">
        <v>43758</v>
      </c>
      <c r="F342" s="1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</v>
      </c>
      <c r="P342" s="5">
        <f t="shared" si="31"/>
        <v>146.35</v>
      </c>
      <c r="Q342" s="27" t="str">
        <f t="shared" si="32"/>
        <v>film &amp; video</v>
      </c>
      <c r="R342" s="27" t="str">
        <f t="shared" si="33"/>
        <v>documentary</v>
      </c>
      <c r="S342" s="14">
        <f t="shared" si="34"/>
        <v>42772.460729166669</v>
      </c>
      <c r="T342" s="14">
        <f t="shared" si="35"/>
        <v>42802.666666666664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5">
        <v>3500</v>
      </c>
      <c r="E343" s="5">
        <v>3735</v>
      </c>
      <c r="F343" s="12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107</v>
      </c>
      <c r="P343" s="5">
        <f t="shared" si="31"/>
        <v>67.91</v>
      </c>
      <c r="Q343" s="27" t="str">
        <f t="shared" si="32"/>
        <v>film &amp; video</v>
      </c>
      <c r="R343" s="27" t="str">
        <f t="shared" si="33"/>
        <v>documentary</v>
      </c>
      <c r="S343" s="14">
        <f t="shared" si="34"/>
        <v>41894.671273148146</v>
      </c>
      <c r="T343" s="14">
        <f t="shared" si="35"/>
        <v>41912.957638888889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5">
        <v>55000</v>
      </c>
      <c r="E344" s="5">
        <v>55201.52</v>
      </c>
      <c r="F344" s="12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</v>
      </c>
      <c r="P344" s="5">
        <f t="shared" si="31"/>
        <v>169.85</v>
      </c>
      <c r="Q344" s="27" t="str">
        <f t="shared" si="32"/>
        <v>film &amp; video</v>
      </c>
      <c r="R344" s="27" t="str">
        <f t="shared" si="33"/>
        <v>documentary</v>
      </c>
      <c r="S344" s="14">
        <f t="shared" si="34"/>
        <v>42459.572511574072</v>
      </c>
      <c r="T344" s="14">
        <f t="shared" si="35"/>
        <v>42489.572511574072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5">
        <v>30000</v>
      </c>
      <c r="E345" s="5">
        <v>30608.59</v>
      </c>
      <c r="F345" s="12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</v>
      </c>
      <c r="P345" s="5">
        <f t="shared" si="31"/>
        <v>58.41</v>
      </c>
      <c r="Q345" s="27" t="str">
        <f t="shared" si="32"/>
        <v>film &amp; video</v>
      </c>
      <c r="R345" s="27" t="str">
        <f t="shared" si="33"/>
        <v>documentary</v>
      </c>
      <c r="S345" s="14">
        <f t="shared" si="34"/>
        <v>41926.529456018514</v>
      </c>
      <c r="T345" s="14">
        <f t="shared" si="35"/>
        <v>41956.916666666664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5">
        <v>33500</v>
      </c>
      <c r="E346" s="5">
        <v>34198</v>
      </c>
      <c r="F346" s="12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</v>
      </c>
      <c r="P346" s="5">
        <f t="shared" si="31"/>
        <v>119.99</v>
      </c>
      <c r="Q346" s="27" t="str">
        <f t="shared" si="32"/>
        <v>film &amp; video</v>
      </c>
      <c r="R346" s="27" t="str">
        <f t="shared" si="33"/>
        <v>documentary</v>
      </c>
      <c r="S346" s="14">
        <f t="shared" si="34"/>
        <v>42111.762662037036</v>
      </c>
      <c r="T346" s="14">
        <f t="shared" si="35"/>
        <v>42155.888888888883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5">
        <v>14500</v>
      </c>
      <c r="E347" s="5">
        <v>17875</v>
      </c>
      <c r="F347" s="12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</v>
      </c>
      <c r="P347" s="5">
        <f t="shared" si="31"/>
        <v>99.86</v>
      </c>
      <c r="Q347" s="27" t="str">
        <f t="shared" si="32"/>
        <v>film &amp; video</v>
      </c>
      <c r="R347" s="27" t="str">
        <f t="shared" si="33"/>
        <v>documentary</v>
      </c>
      <c r="S347" s="14">
        <f t="shared" si="34"/>
        <v>42114.735995370364</v>
      </c>
      <c r="T347" s="14">
        <f t="shared" si="35"/>
        <v>42144.735995370364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5">
        <v>10000</v>
      </c>
      <c r="E348" s="5">
        <v>17028.88</v>
      </c>
      <c r="F348" s="12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</v>
      </c>
      <c r="P348" s="5">
        <f t="shared" si="31"/>
        <v>90.58</v>
      </c>
      <c r="Q348" s="27" t="str">
        <f t="shared" si="32"/>
        <v>film &amp; video</v>
      </c>
      <c r="R348" s="27" t="str">
        <f t="shared" si="33"/>
        <v>documentary</v>
      </c>
      <c r="S348" s="14">
        <f t="shared" si="34"/>
        <v>42261.291909722226</v>
      </c>
      <c r="T348" s="14">
        <f t="shared" si="35"/>
        <v>42291.291909722226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5">
        <v>40000</v>
      </c>
      <c r="E349" s="5">
        <v>44636.2</v>
      </c>
      <c r="F349" s="12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112.00000000000001</v>
      </c>
      <c r="P349" s="5">
        <f t="shared" si="31"/>
        <v>117.77</v>
      </c>
      <c r="Q349" s="27" t="str">
        <f t="shared" si="32"/>
        <v>film &amp; video</v>
      </c>
      <c r="R349" s="27" t="str">
        <f t="shared" si="33"/>
        <v>documentary</v>
      </c>
      <c r="S349" s="14">
        <f t="shared" si="34"/>
        <v>42292.287141203698</v>
      </c>
      <c r="T349" s="14">
        <f t="shared" si="35"/>
        <v>42322.32880787037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5">
        <v>10000</v>
      </c>
      <c r="E350" s="5">
        <v>10300</v>
      </c>
      <c r="F350" s="12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5">
        <f t="shared" si="31"/>
        <v>86.55</v>
      </c>
      <c r="Q350" s="27" t="str">
        <f t="shared" si="32"/>
        <v>film &amp; video</v>
      </c>
      <c r="R350" s="27" t="str">
        <f t="shared" si="33"/>
        <v>documentary</v>
      </c>
      <c r="S350" s="14">
        <f t="shared" si="34"/>
        <v>42207.378657407404</v>
      </c>
      <c r="T350" s="14">
        <f t="shared" si="35"/>
        <v>42237.378657407404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5">
        <v>11260</v>
      </c>
      <c r="E351" s="5">
        <v>12007.18</v>
      </c>
      <c r="F351" s="12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107</v>
      </c>
      <c r="P351" s="5">
        <f t="shared" si="31"/>
        <v>71.900000000000006</v>
      </c>
      <c r="Q351" s="27" t="str">
        <f t="shared" si="32"/>
        <v>film &amp; video</v>
      </c>
      <c r="R351" s="27" t="str">
        <f t="shared" si="33"/>
        <v>documentary</v>
      </c>
      <c r="S351" s="14">
        <f t="shared" si="34"/>
        <v>42760.290601851848</v>
      </c>
      <c r="T351" s="14">
        <f t="shared" si="35"/>
        <v>42790.290601851848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5">
        <v>25000</v>
      </c>
      <c r="E352" s="5">
        <v>28690</v>
      </c>
      <c r="F352" s="1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114.99999999999999</v>
      </c>
      <c r="P352" s="5">
        <f t="shared" si="31"/>
        <v>129.82</v>
      </c>
      <c r="Q352" s="27" t="str">
        <f t="shared" si="32"/>
        <v>film &amp; video</v>
      </c>
      <c r="R352" s="27" t="str">
        <f t="shared" si="33"/>
        <v>documentary</v>
      </c>
      <c r="S352" s="14">
        <f t="shared" si="34"/>
        <v>42585.857743055552</v>
      </c>
      <c r="T352" s="14">
        <f t="shared" si="35"/>
        <v>42623.957638888889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5">
        <v>34000</v>
      </c>
      <c r="E353" s="5">
        <v>43296</v>
      </c>
      <c r="F353" s="12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</v>
      </c>
      <c r="P353" s="5">
        <f t="shared" si="31"/>
        <v>44.91</v>
      </c>
      <c r="Q353" s="27" t="str">
        <f t="shared" si="32"/>
        <v>film &amp; video</v>
      </c>
      <c r="R353" s="27" t="str">
        <f t="shared" si="33"/>
        <v>documentary</v>
      </c>
      <c r="S353" s="14">
        <f t="shared" si="34"/>
        <v>42427.75641203703</v>
      </c>
      <c r="T353" s="14">
        <f t="shared" si="35"/>
        <v>42467.714745370373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5">
        <v>10000</v>
      </c>
      <c r="E354" s="5">
        <v>11656</v>
      </c>
      <c r="F354" s="12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117</v>
      </c>
      <c r="P354" s="5">
        <f t="shared" si="31"/>
        <v>40.76</v>
      </c>
      <c r="Q354" s="27" t="str">
        <f t="shared" si="32"/>
        <v>film &amp; video</v>
      </c>
      <c r="R354" s="27" t="str">
        <f t="shared" si="33"/>
        <v>documentary</v>
      </c>
      <c r="S354" s="14">
        <f t="shared" si="34"/>
        <v>41889.959120370368</v>
      </c>
      <c r="T354" s="14">
        <f t="shared" si="35"/>
        <v>41919.959120370368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5">
        <v>58425</v>
      </c>
      <c r="E355" s="5">
        <v>63460.18</v>
      </c>
      <c r="F355" s="12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109.00000000000001</v>
      </c>
      <c r="P355" s="5">
        <f t="shared" si="31"/>
        <v>103.52</v>
      </c>
      <c r="Q355" s="27" t="str">
        <f t="shared" si="32"/>
        <v>film &amp; video</v>
      </c>
      <c r="R355" s="27" t="str">
        <f t="shared" si="33"/>
        <v>documentary</v>
      </c>
      <c r="S355" s="14">
        <f t="shared" si="34"/>
        <v>42297.583553240744</v>
      </c>
      <c r="T355" s="14">
        <f t="shared" si="35"/>
        <v>42327.625219907401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5">
        <v>3500</v>
      </c>
      <c r="E356" s="5">
        <v>3638</v>
      </c>
      <c r="F356" s="12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104</v>
      </c>
      <c r="P356" s="5">
        <f t="shared" si="31"/>
        <v>125.45</v>
      </c>
      <c r="Q356" s="27" t="str">
        <f t="shared" si="32"/>
        <v>film &amp; video</v>
      </c>
      <c r="R356" s="27" t="str">
        <f t="shared" si="33"/>
        <v>documentary</v>
      </c>
      <c r="S356" s="14">
        <f t="shared" si="34"/>
        <v>42438.619456018518</v>
      </c>
      <c r="T356" s="14">
        <f t="shared" si="35"/>
        <v>42468.577789351846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5">
        <v>35000</v>
      </c>
      <c r="E357" s="5">
        <v>40690</v>
      </c>
      <c r="F357" s="12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115.99999999999999</v>
      </c>
      <c r="P357" s="5">
        <f t="shared" si="31"/>
        <v>246.61</v>
      </c>
      <c r="Q357" s="27" t="str">
        <f t="shared" si="32"/>
        <v>film &amp; video</v>
      </c>
      <c r="R357" s="27" t="str">
        <f t="shared" si="33"/>
        <v>documentary</v>
      </c>
      <c r="S357" s="14">
        <f t="shared" si="34"/>
        <v>41943.0855787037</v>
      </c>
      <c r="T357" s="14">
        <f t="shared" si="35"/>
        <v>41974.127245370364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5">
        <v>7500</v>
      </c>
      <c r="E358" s="5">
        <v>7701.93</v>
      </c>
      <c r="F358" s="12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103</v>
      </c>
      <c r="P358" s="5">
        <f t="shared" si="31"/>
        <v>79.400000000000006</v>
      </c>
      <c r="Q358" s="27" t="str">
        <f t="shared" si="32"/>
        <v>film &amp; video</v>
      </c>
      <c r="R358" s="27" t="str">
        <f t="shared" si="33"/>
        <v>documentary</v>
      </c>
      <c r="S358" s="14">
        <f t="shared" si="34"/>
        <v>42415.594826388886</v>
      </c>
      <c r="T358" s="14">
        <f t="shared" si="35"/>
        <v>42445.553159722222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5">
        <v>15000</v>
      </c>
      <c r="E359" s="5">
        <v>26100</v>
      </c>
      <c r="F359" s="12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5">
        <f t="shared" si="31"/>
        <v>86.14</v>
      </c>
      <c r="Q359" s="27" t="str">
        <f t="shared" si="32"/>
        <v>film &amp; video</v>
      </c>
      <c r="R359" s="27" t="str">
        <f t="shared" si="33"/>
        <v>documentary</v>
      </c>
      <c r="S359" s="14">
        <f t="shared" si="34"/>
        <v>42078.01385416666</v>
      </c>
      <c r="T359" s="14">
        <f t="shared" si="35"/>
        <v>42118.01385416666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5">
        <v>50000</v>
      </c>
      <c r="E360" s="5">
        <v>51544</v>
      </c>
      <c r="F360" s="12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</v>
      </c>
      <c r="P360" s="5">
        <f t="shared" si="31"/>
        <v>193.05</v>
      </c>
      <c r="Q360" s="27" t="str">
        <f t="shared" si="32"/>
        <v>film &amp; video</v>
      </c>
      <c r="R360" s="27" t="str">
        <f t="shared" si="33"/>
        <v>documentary</v>
      </c>
      <c r="S360" s="14">
        <f t="shared" si="34"/>
        <v>42507.651863425919</v>
      </c>
      <c r="T360" s="14">
        <f t="shared" si="35"/>
        <v>42536.416666666664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5">
        <v>24200</v>
      </c>
      <c r="E361" s="5">
        <v>25375</v>
      </c>
      <c r="F361" s="12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105</v>
      </c>
      <c r="P361" s="5">
        <f t="shared" si="31"/>
        <v>84.02</v>
      </c>
      <c r="Q361" s="27" t="str">
        <f t="shared" si="32"/>
        <v>film &amp; video</v>
      </c>
      <c r="R361" s="27" t="str">
        <f t="shared" si="33"/>
        <v>documentary</v>
      </c>
      <c r="S361" s="14">
        <f t="shared" si="34"/>
        <v>41934.862152777772</v>
      </c>
      <c r="T361" s="14">
        <f t="shared" si="35"/>
        <v>41957.008333333331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5">
        <v>12000</v>
      </c>
      <c r="E362" s="5">
        <v>12165</v>
      </c>
      <c r="F362" s="1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</v>
      </c>
      <c r="P362" s="5">
        <f t="shared" si="31"/>
        <v>139.83000000000001</v>
      </c>
      <c r="Q362" s="27" t="str">
        <f t="shared" si="32"/>
        <v>film &amp; video</v>
      </c>
      <c r="R362" s="27" t="str">
        <f t="shared" si="33"/>
        <v>documentary</v>
      </c>
      <c r="S362" s="14">
        <f t="shared" si="34"/>
        <v>42163.689583333333</v>
      </c>
      <c r="T362" s="14">
        <f t="shared" si="35"/>
        <v>42207.924305555549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5">
        <v>35000</v>
      </c>
      <c r="E363" s="5">
        <v>38876.949999999997</v>
      </c>
      <c r="F363" s="12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111.00000000000001</v>
      </c>
      <c r="P363" s="5">
        <f t="shared" si="31"/>
        <v>109.82</v>
      </c>
      <c r="Q363" s="27" t="str">
        <f t="shared" si="32"/>
        <v>film &amp; video</v>
      </c>
      <c r="R363" s="27" t="str">
        <f t="shared" si="33"/>
        <v>documentary</v>
      </c>
      <c r="S363" s="14">
        <f t="shared" si="34"/>
        <v>41935.792893518512</v>
      </c>
      <c r="T363" s="14">
        <f t="shared" si="35"/>
        <v>41965.834560185183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5">
        <v>9665</v>
      </c>
      <c r="E364" s="5">
        <v>12000</v>
      </c>
      <c r="F364" s="12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</v>
      </c>
      <c r="P364" s="5">
        <f t="shared" si="31"/>
        <v>139.53</v>
      </c>
      <c r="Q364" s="27" t="str">
        <f t="shared" si="32"/>
        <v>film &amp; video</v>
      </c>
      <c r="R364" s="27" t="str">
        <f t="shared" si="33"/>
        <v>documentary</v>
      </c>
      <c r="S364" s="14">
        <f t="shared" si="34"/>
        <v>41837.002210648148</v>
      </c>
      <c r="T364" s="14">
        <f t="shared" si="35"/>
        <v>41858.791666666664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5">
        <v>8925</v>
      </c>
      <c r="E365" s="5">
        <v>9044</v>
      </c>
      <c r="F365" s="12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</v>
      </c>
      <c r="P365" s="5">
        <f t="shared" si="31"/>
        <v>347.85</v>
      </c>
      <c r="Q365" s="27" t="str">
        <f t="shared" si="32"/>
        <v>film &amp; video</v>
      </c>
      <c r="R365" s="27" t="str">
        <f t="shared" si="33"/>
        <v>documentary</v>
      </c>
      <c r="S365" s="14">
        <f t="shared" si="34"/>
        <v>40255.53629629629</v>
      </c>
      <c r="T365" s="14">
        <f t="shared" si="35"/>
        <v>40300.598611111105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5">
        <v>7000</v>
      </c>
      <c r="E366" s="5">
        <v>7711.3</v>
      </c>
      <c r="F366" s="12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110.00000000000001</v>
      </c>
      <c r="P366" s="5">
        <f t="shared" si="31"/>
        <v>68.239999999999995</v>
      </c>
      <c r="Q366" s="27" t="str">
        <f t="shared" si="32"/>
        <v>film &amp; video</v>
      </c>
      <c r="R366" s="27" t="str">
        <f t="shared" si="33"/>
        <v>documentary</v>
      </c>
      <c r="S366" s="14">
        <f t="shared" si="34"/>
        <v>41780.651296296295</v>
      </c>
      <c r="T366" s="14">
        <f t="shared" si="35"/>
        <v>41810.957638888889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5">
        <v>15000</v>
      </c>
      <c r="E367" s="5">
        <v>15596</v>
      </c>
      <c r="F367" s="12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104</v>
      </c>
      <c r="P367" s="5">
        <f t="shared" si="31"/>
        <v>239.94</v>
      </c>
      <c r="Q367" s="27" t="str">
        <f t="shared" si="32"/>
        <v>film &amp; video</v>
      </c>
      <c r="R367" s="27" t="str">
        <f t="shared" si="33"/>
        <v>documentary</v>
      </c>
      <c r="S367" s="14">
        <f t="shared" si="34"/>
        <v>41668.398136574069</v>
      </c>
      <c r="T367" s="14">
        <f t="shared" si="35"/>
        <v>41698.398136574069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5">
        <v>38000</v>
      </c>
      <c r="E368" s="5">
        <v>38500</v>
      </c>
      <c r="F368" s="12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</v>
      </c>
      <c r="P368" s="5">
        <f t="shared" si="31"/>
        <v>287.31</v>
      </c>
      <c r="Q368" s="27" t="str">
        <f t="shared" si="32"/>
        <v>film &amp; video</v>
      </c>
      <c r="R368" s="27" t="str">
        <f t="shared" si="33"/>
        <v>documentary</v>
      </c>
      <c r="S368" s="14">
        <f t="shared" si="34"/>
        <v>41019.584699074068</v>
      </c>
      <c r="T368" s="14">
        <f t="shared" si="35"/>
        <v>41049.584699074068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5">
        <v>10000</v>
      </c>
      <c r="E369" s="5">
        <v>10335.01</v>
      </c>
      <c r="F369" s="12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</v>
      </c>
      <c r="P369" s="5">
        <f t="shared" si="31"/>
        <v>86.85</v>
      </c>
      <c r="Q369" s="27" t="str">
        <f t="shared" si="32"/>
        <v>film &amp; video</v>
      </c>
      <c r="R369" s="27" t="str">
        <f t="shared" si="33"/>
        <v>documentary</v>
      </c>
      <c r="S369" s="14">
        <f t="shared" si="34"/>
        <v>41355.368958333333</v>
      </c>
      <c r="T369" s="14">
        <f t="shared" si="35"/>
        <v>41394.999305555553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5">
        <v>12500</v>
      </c>
      <c r="E370" s="5">
        <v>13014</v>
      </c>
      <c r="F370" s="12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</v>
      </c>
      <c r="P370" s="5">
        <f t="shared" si="31"/>
        <v>81.849999999999994</v>
      </c>
      <c r="Q370" s="27" t="str">
        <f t="shared" si="32"/>
        <v>film &amp; video</v>
      </c>
      <c r="R370" s="27" t="str">
        <f t="shared" si="33"/>
        <v>documentary</v>
      </c>
      <c r="S370" s="14">
        <f t="shared" si="34"/>
        <v>42043.397245370368</v>
      </c>
      <c r="T370" s="14">
        <f t="shared" si="35"/>
        <v>42078.355578703697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5">
        <v>6500</v>
      </c>
      <c r="E371" s="5">
        <v>7160.12</v>
      </c>
      <c r="F371" s="12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110.00000000000001</v>
      </c>
      <c r="P371" s="5">
        <f t="shared" si="31"/>
        <v>42.87</v>
      </c>
      <c r="Q371" s="27" t="str">
        <f t="shared" si="32"/>
        <v>film &amp; video</v>
      </c>
      <c r="R371" s="27" t="str">
        <f t="shared" si="33"/>
        <v>documentary</v>
      </c>
      <c r="S371" s="14">
        <f t="shared" si="34"/>
        <v>40893.3433912037</v>
      </c>
      <c r="T371" s="14">
        <f t="shared" si="35"/>
        <v>40923.3433912037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5">
        <v>25000</v>
      </c>
      <c r="E372" s="5">
        <v>30505</v>
      </c>
      <c r="F372" s="1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</v>
      </c>
      <c r="P372" s="5">
        <f t="shared" si="31"/>
        <v>709.42</v>
      </c>
      <c r="Q372" s="27" t="str">
        <f t="shared" si="32"/>
        <v>film &amp; video</v>
      </c>
      <c r="R372" s="27" t="str">
        <f t="shared" si="33"/>
        <v>documentary</v>
      </c>
      <c r="S372" s="14">
        <f t="shared" si="34"/>
        <v>42711.586805555555</v>
      </c>
      <c r="T372" s="14">
        <f t="shared" si="35"/>
        <v>42741.586805555555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5">
        <v>150000</v>
      </c>
      <c r="E373" s="5">
        <v>171253</v>
      </c>
      <c r="F373" s="12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113.99999999999999</v>
      </c>
      <c r="P373" s="5">
        <f t="shared" si="31"/>
        <v>161.26</v>
      </c>
      <c r="Q373" s="27" t="str">
        <f t="shared" si="32"/>
        <v>film &amp; video</v>
      </c>
      <c r="R373" s="27" t="str">
        <f t="shared" si="33"/>
        <v>documentary</v>
      </c>
      <c r="S373" s="14">
        <f t="shared" si="34"/>
        <v>41261.559479166666</v>
      </c>
      <c r="T373" s="14">
        <f t="shared" si="35"/>
        <v>41306.559479166666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5">
        <v>300</v>
      </c>
      <c r="E374" s="5">
        <v>376</v>
      </c>
      <c r="F374" s="12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</v>
      </c>
      <c r="P374" s="5">
        <f t="shared" si="31"/>
        <v>41.78</v>
      </c>
      <c r="Q374" s="27" t="str">
        <f t="shared" si="32"/>
        <v>film &amp; video</v>
      </c>
      <c r="R374" s="27" t="str">
        <f t="shared" si="33"/>
        <v>documentary</v>
      </c>
      <c r="S374" s="14">
        <f t="shared" si="34"/>
        <v>42425.368564814817</v>
      </c>
      <c r="T374" s="14">
        <f t="shared" si="35"/>
        <v>42465.458333333336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5">
        <v>7500</v>
      </c>
      <c r="E375" s="5">
        <v>8000</v>
      </c>
      <c r="F375" s="12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107</v>
      </c>
      <c r="P375" s="5">
        <f t="shared" si="31"/>
        <v>89.89</v>
      </c>
      <c r="Q375" s="27" t="str">
        <f t="shared" si="32"/>
        <v>film &amp; video</v>
      </c>
      <c r="R375" s="27" t="str">
        <f t="shared" si="33"/>
        <v>documentary</v>
      </c>
      <c r="S375" s="14">
        <f t="shared" si="34"/>
        <v>41078.703680555554</v>
      </c>
      <c r="T375" s="14">
        <f t="shared" si="35"/>
        <v>41108.703680555554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5">
        <v>6000</v>
      </c>
      <c r="E376" s="5">
        <v>7839</v>
      </c>
      <c r="F376" s="12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131</v>
      </c>
      <c r="P376" s="5">
        <f t="shared" si="31"/>
        <v>45.05</v>
      </c>
      <c r="Q376" s="27" t="str">
        <f t="shared" si="32"/>
        <v>film &amp; video</v>
      </c>
      <c r="R376" s="27" t="str">
        <f t="shared" si="33"/>
        <v>documentary</v>
      </c>
      <c r="S376" s="14">
        <f t="shared" si="34"/>
        <v>40757.680914351848</v>
      </c>
      <c r="T376" s="14">
        <f t="shared" si="35"/>
        <v>40802.680914351848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5">
        <v>500</v>
      </c>
      <c r="E377" s="5">
        <v>600</v>
      </c>
      <c r="F377" s="12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5">
        <f t="shared" si="31"/>
        <v>42.86</v>
      </c>
      <c r="Q377" s="27" t="str">
        <f t="shared" si="32"/>
        <v>film &amp; video</v>
      </c>
      <c r="R377" s="27" t="str">
        <f t="shared" si="33"/>
        <v>documentary</v>
      </c>
      <c r="S377" s="14">
        <f t="shared" si="34"/>
        <v>41657.77674768518</v>
      </c>
      <c r="T377" s="14">
        <f t="shared" si="35"/>
        <v>41699.512499999997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5">
        <v>2450</v>
      </c>
      <c r="E378" s="5">
        <v>2596</v>
      </c>
      <c r="F378" s="12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106</v>
      </c>
      <c r="P378" s="5">
        <f t="shared" si="31"/>
        <v>54.08</v>
      </c>
      <c r="Q378" s="27" t="str">
        <f t="shared" si="32"/>
        <v>film &amp; video</v>
      </c>
      <c r="R378" s="27" t="str">
        <f t="shared" si="33"/>
        <v>documentary</v>
      </c>
      <c r="S378" s="14">
        <f t="shared" si="34"/>
        <v>42576.244398148141</v>
      </c>
      <c r="T378" s="14">
        <f t="shared" si="35"/>
        <v>42607.244398148141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5">
        <v>12000</v>
      </c>
      <c r="E379" s="5">
        <v>13728</v>
      </c>
      <c r="F379" s="12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113.99999999999999</v>
      </c>
      <c r="P379" s="5">
        <f t="shared" si="31"/>
        <v>103.22</v>
      </c>
      <c r="Q379" s="27" t="str">
        <f t="shared" si="32"/>
        <v>film &amp; video</v>
      </c>
      <c r="R379" s="27" t="str">
        <f t="shared" si="33"/>
        <v>documentary</v>
      </c>
      <c r="S379" s="14">
        <f t="shared" si="34"/>
        <v>42292.042453703696</v>
      </c>
      <c r="T379" s="14">
        <f t="shared" si="35"/>
        <v>42322.084027777775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5">
        <v>3000</v>
      </c>
      <c r="E380" s="5">
        <v>3353</v>
      </c>
      <c r="F380" s="12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112.00000000000001</v>
      </c>
      <c r="P380" s="5">
        <f t="shared" si="31"/>
        <v>40.4</v>
      </c>
      <c r="Q380" s="27" t="str">
        <f t="shared" si="32"/>
        <v>film &amp; video</v>
      </c>
      <c r="R380" s="27" t="str">
        <f t="shared" si="33"/>
        <v>documentary</v>
      </c>
      <c r="S380" s="14">
        <f t="shared" si="34"/>
        <v>42370.363518518519</v>
      </c>
      <c r="T380" s="14">
        <f t="shared" si="35"/>
        <v>42394.786111111105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5">
        <v>15000</v>
      </c>
      <c r="E381" s="5">
        <v>17412</v>
      </c>
      <c r="F381" s="12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115.99999999999999</v>
      </c>
      <c r="P381" s="5">
        <f t="shared" si="31"/>
        <v>116.86</v>
      </c>
      <c r="Q381" s="27" t="str">
        <f t="shared" si="32"/>
        <v>film &amp; video</v>
      </c>
      <c r="R381" s="27" t="str">
        <f t="shared" si="33"/>
        <v>documentary</v>
      </c>
      <c r="S381" s="14">
        <f t="shared" si="34"/>
        <v>40987.479999999996</v>
      </c>
      <c r="T381" s="14">
        <f t="shared" si="35"/>
        <v>41032.479999999996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5">
        <v>4000</v>
      </c>
      <c r="E382" s="5">
        <v>5660</v>
      </c>
      <c r="F382" s="1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142</v>
      </c>
      <c r="P382" s="5">
        <f t="shared" si="31"/>
        <v>115.51</v>
      </c>
      <c r="Q382" s="27" t="str">
        <f t="shared" si="32"/>
        <v>film &amp; video</v>
      </c>
      <c r="R382" s="27" t="str">
        <f t="shared" si="33"/>
        <v>documentary</v>
      </c>
      <c r="S382" s="14">
        <f t="shared" si="34"/>
        <v>42367.511481481481</v>
      </c>
      <c r="T382" s="14">
        <f t="shared" si="35"/>
        <v>42392.511481481481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5">
        <v>25000</v>
      </c>
      <c r="E383" s="5">
        <v>26182.5</v>
      </c>
      <c r="F383" s="12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105</v>
      </c>
      <c r="P383" s="5">
        <f t="shared" si="31"/>
        <v>104.31</v>
      </c>
      <c r="Q383" s="27" t="str">
        <f t="shared" si="32"/>
        <v>film &amp; video</v>
      </c>
      <c r="R383" s="27" t="str">
        <f t="shared" si="33"/>
        <v>documentary</v>
      </c>
      <c r="S383" s="14">
        <f t="shared" si="34"/>
        <v>41085.48978009259</v>
      </c>
      <c r="T383" s="14">
        <f t="shared" si="35"/>
        <v>41120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5">
        <v>600</v>
      </c>
      <c r="E384" s="5">
        <v>1535</v>
      </c>
      <c r="F384" s="12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256</v>
      </c>
      <c r="P384" s="5">
        <f t="shared" si="31"/>
        <v>69.77</v>
      </c>
      <c r="Q384" s="27" t="str">
        <f t="shared" si="32"/>
        <v>film &amp; video</v>
      </c>
      <c r="R384" s="27" t="str">
        <f t="shared" si="33"/>
        <v>documentary</v>
      </c>
      <c r="S384" s="14">
        <f t="shared" si="34"/>
        <v>41144.501157407409</v>
      </c>
      <c r="T384" s="14">
        <f t="shared" si="35"/>
        <v>41158.501157407409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5">
        <v>999</v>
      </c>
      <c r="E385" s="5">
        <v>2065</v>
      </c>
      <c r="F385" s="12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206.99999999999997</v>
      </c>
      <c r="P385" s="5">
        <f t="shared" si="31"/>
        <v>43.02</v>
      </c>
      <c r="Q385" s="27" t="str">
        <f t="shared" si="32"/>
        <v>film &amp; video</v>
      </c>
      <c r="R385" s="27" t="str">
        <f t="shared" si="33"/>
        <v>documentary</v>
      </c>
      <c r="S385" s="14">
        <f t="shared" si="34"/>
        <v>41754.90924768518</v>
      </c>
      <c r="T385" s="14">
        <f t="shared" si="35"/>
        <v>41777.90924768518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5">
        <v>20000</v>
      </c>
      <c r="E386" s="5">
        <v>22421</v>
      </c>
      <c r="F386" s="12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112.00000000000001</v>
      </c>
      <c r="P386" s="5">
        <f t="shared" si="31"/>
        <v>58.54</v>
      </c>
      <c r="Q386" s="27" t="str">
        <f t="shared" si="32"/>
        <v>film &amp; video</v>
      </c>
      <c r="R386" s="27" t="str">
        <f t="shared" si="33"/>
        <v>documentary</v>
      </c>
      <c r="S386" s="14">
        <f t="shared" si="34"/>
        <v>41980.573460648149</v>
      </c>
      <c r="T386" s="14">
        <f t="shared" si="35"/>
        <v>42010.573460648149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5">
        <v>25000</v>
      </c>
      <c r="E387" s="5">
        <v>26495.5</v>
      </c>
      <c r="F387" s="12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ROUND(E387/D387,2)*100</f>
        <v>106</v>
      </c>
      <c r="P387" s="5">
        <f t="shared" ref="P387:P450" si="37">IF(L387=0,0,ROUND(E387/L387,2))</f>
        <v>111.8</v>
      </c>
      <c r="Q387" s="27" t="str">
        <f t="shared" ref="Q387:Q450" si="38">IF((FIND("/",N387,1)&gt;0),
LEFT(N387,(FIND("/",N387,1)-1)),N387)</f>
        <v>film &amp; video</v>
      </c>
      <c r="R387" s="27" t="str">
        <f t="shared" ref="R387:R450" si="39">IF((FIND("/",N387,1)&gt;0),
RIGHT(N387,(LEN(N387)-1-LEN(Q387))),"")</f>
        <v>documentary</v>
      </c>
      <c r="S387" s="14">
        <f t="shared" ref="S387:S450" si="40">(((J387/60)/60)/24)+DATE(1970,1,1)+(-5/24)</f>
        <v>41934.376168981478</v>
      </c>
      <c r="T387" s="14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5">
        <v>600</v>
      </c>
      <c r="E388" s="5">
        <v>601</v>
      </c>
      <c r="F388" s="12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</v>
      </c>
      <c r="P388" s="5">
        <f t="shared" si="37"/>
        <v>46.23</v>
      </c>
      <c r="Q388" s="27" t="str">
        <f t="shared" si="38"/>
        <v>film &amp; video</v>
      </c>
      <c r="R388" s="27" t="str">
        <f t="shared" si="39"/>
        <v>documentary</v>
      </c>
      <c r="S388" s="14">
        <f t="shared" si="40"/>
        <v>42211.742951388886</v>
      </c>
      <c r="T388" s="14">
        <f t="shared" si="41"/>
        <v>42226.742951388886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5">
        <v>38000</v>
      </c>
      <c r="E389" s="5">
        <v>81316</v>
      </c>
      <c r="F389" s="12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214</v>
      </c>
      <c r="P389" s="5">
        <f t="shared" si="37"/>
        <v>144.69</v>
      </c>
      <c r="Q389" s="27" t="str">
        <f t="shared" si="38"/>
        <v>film &amp; video</v>
      </c>
      <c r="R389" s="27" t="str">
        <f t="shared" si="39"/>
        <v>documentary</v>
      </c>
      <c r="S389" s="14">
        <f t="shared" si="40"/>
        <v>42200.468263888884</v>
      </c>
      <c r="T389" s="14">
        <f t="shared" si="41"/>
        <v>42231.041666666664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5">
        <v>5000</v>
      </c>
      <c r="E390" s="5">
        <v>6308</v>
      </c>
      <c r="F390" s="12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</v>
      </c>
      <c r="P390" s="5">
        <f t="shared" si="37"/>
        <v>88.85</v>
      </c>
      <c r="Q390" s="27" t="str">
        <f t="shared" si="38"/>
        <v>film &amp; video</v>
      </c>
      <c r="R390" s="27" t="str">
        <f t="shared" si="39"/>
        <v>documentary</v>
      </c>
      <c r="S390" s="14">
        <f t="shared" si="40"/>
        <v>42548.867824074077</v>
      </c>
      <c r="T390" s="14">
        <f t="shared" si="41"/>
        <v>42578.867824074077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5">
        <v>68000</v>
      </c>
      <c r="E391" s="5">
        <v>123444.12</v>
      </c>
      <c r="F391" s="12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182</v>
      </c>
      <c r="P391" s="5">
        <f t="shared" si="37"/>
        <v>81.75</v>
      </c>
      <c r="Q391" s="27" t="str">
        <f t="shared" si="38"/>
        <v>film &amp; video</v>
      </c>
      <c r="R391" s="27" t="str">
        <f t="shared" si="39"/>
        <v>documentary</v>
      </c>
      <c r="S391" s="14">
        <f t="shared" si="40"/>
        <v>41673.854745370365</v>
      </c>
      <c r="T391" s="14">
        <f t="shared" si="41"/>
        <v>41705.749305555553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5">
        <v>1000</v>
      </c>
      <c r="E392" s="5">
        <v>1000</v>
      </c>
      <c r="F392" s="1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5">
        <f t="shared" si="37"/>
        <v>71.430000000000007</v>
      </c>
      <c r="Q392" s="27" t="str">
        <f t="shared" si="38"/>
        <v>film &amp; video</v>
      </c>
      <c r="R392" s="27" t="str">
        <f t="shared" si="39"/>
        <v>documentary</v>
      </c>
      <c r="S392" s="14">
        <f t="shared" si="40"/>
        <v>42111.828379629624</v>
      </c>
      <c r="T392" s="14">
        <f t="shared" si="41"/>
        <v>42131.828379629624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5">
        <v>20000</v>
      </c>
      <c r="E393" s="5">
        <v>20122</v>
      </c>
      <c r="F393" s="12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101</v>
      </c>
      <c r="P393" s="5">
        <f t="shared" si="37"/>
        <v>104.26</v>
      </c>
      <c r="Q393" s="27" t="str">
        <f t="shared" si="38"/>
        <v>film &amp; video</v>
      </c>
      <c r="R393" s="27" t="str">
        <f t="shared" si="39"/>
        <v>documentary</v>
      </c>
      <c r="S393" s="14">
        <f t="shared" si="40"/>
        <v>40864.833923611113</v>
      </c>
      <c r="T393" s="14">
        <f t="shared" si="41"/>
        <v>40894.832638888889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5">
        <v>18500</v>
      </c>
      <c r="E394" s="5">
        <v>18667</v>
      </c>
      <c r="F394" s="12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101</v>
      </c>
      <c r="P394" s="5">
        <f t="shared" si="37"/>
        <v>90.62</v>
      </c>
      <c r="Q394" s="27" t="str">
        <f t="shared" si="38"/>
        <v>film &amp; video</v>
      </c>
      <c r="R394" s="27" t="str">
        <f t="shared" si="39"/>
        <v>documentary</v>
      </c>
      <c r="S394" s="14">
        <f t="shared" si="40"/>
        <v>40763.508923611109</v>
      </c>
      <c r="T394" s="14">
        <f t="shared" si="41"/>
        <v>40793.916666666664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5">
        <v>50000</v>
      </c>
      <c r="E395" s="5">
        <v>55223</v>
      </c>
      <c r="F395" s="12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110.00000000000001</v>
      </c>
      <c r="P395" s="5">
        <f t="shared" si="37"/>
        <v>157.33000000000001</v>
      </c>
      <c r="Q395" s="27" t="str">
        <f t="shared" si="38"/>
        <v>film &amp; video</v>
      </c>
      <c r="R395" s="27" t="str">
        <f t="shared" si="39"/>
        <v>documentary</v>
      </c>
      <c r="S395" s="14">
        <f t="shared" si="40"/>
        <v>41526.500601851847</v>
      </c>
      <c r="T395" s="14">
        <f t="shared" si="41"/>
        <v>41557.500601851847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5">
        <v>4700</v>
      </c>
      <c r="E396" s="5">
        <v>5259</v>
      </c>
      <c r="F396" s="12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112.00000000000001</v>
      </c>
      <c r="P396" s="5">
        <f t="shared" si="37"/>
        <v>105.18</v>
      </c>
      <c r="Q396" s="27" t="str">
        <f t="shared" si="38"/>
        <v>film &amp; video</v>
      </c>
      <c r="R396" s="27" t="str">
        <f t="shared" si="39"/>
        <v>documentary</v>
      </c>
      <c r="S396" s="14">
        <f t="shared" si="40"/>
        <v>42417.60974537037</v>
      </c>
      <c r="T396" s="14">
        <f t="shared" si="41"/>
        <v>42477.568078703705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5">
        <v>10000</v>
      </c>
      <c r="E397" s="5">
        <v>10804.45</v>
      </c>
      <c r="F397" s="12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</v>
      </c>
      <c r="P397" s="5">
        <f t="shared" si="37"/>
        <v>58.72</v>
      </c>
      <c r="Q397" s="27" t="str">
        <f t="shared" si="38"/>
        <v>film &amp; video</v>
      </c>
      <c r="R397" s="27" t="str">
        <f t="shared" si="39"/>
        <v>documentary</v>
      </c>
      <c r="S397" s="14">
        <f t="shared" si="40"/>
        <v>40990.700925925921</v>
      </c>
      <c r="T397" s="14">
        <f t="shared" si="41"/>
        <v>41026.688888888886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5">
        <v>15000</v>
      </c>
      <c r="E398" s="5">
        <v>16000</v>
      </c>
      <c r="F398" s="12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107</v>
      </c>
      <c r="P398" s="5">
        <f t="shared" si="37"/>
        <v>81.63</v>
      </c>
      <c r="Q398" s="27" t="str">
        <f t="shared" si="38"/>
        <v>film &amp; video</v>
      </c>
      <c r="R398" s="27" t="str">
        <f t="shared" si="39"/>
        <v>documentary</v>
      </c>
      <c r="S398" s="14">
        <f t="shared" si="40"/>
        <v>41082.356550925921</v>
      </c>
      <c r="T398" s="14">
        <f t="shared" si="41"/>
        <v>41097.356550925921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5">
        <v>12444</v>
      </c>
      <c r="E399" s="5">
        <v>12929.35</v>
      </c>
      <c r="F399" s="12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104</v>
      </c>
      <c r="P399" s="5">
        <f t="shared" si="37"/>
        <v>56.46</v>
      </c>
      <c r="Q399" s="27" t="str">
        <f t="shared" si="38"/>
        <v>film &amp; video</v>
      </c>
      <c r="R399" s="27" t="str">
        <f t="shared" si="39"/>
        <v>documentary</v>
      </c>
      <c r="S399" s="14">
        <f t="shared" si="40"/>
        <v>40379.568101851852</v>
      </c>
      <c r="T399" s="14">
        <f t="shared" si="41"/>
        <v>40421.947222222218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5">
        <v>7500</v>
      </c>
      <c r="E400" s="5">
        <v>9387</v>
      </c>
      <c r="F400" s="12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</v>
      </c>
      <c r="P400" s="5">
        <f t="shared" si="37"/>
        <v>140.1</v>
      </c>
      <c r="Q400" s="27" t="str">
        <f t="shared" si="38"/>
        <v>film &amp; video</v>
      </c>
      <c r="R400" s="27" t="str">
        <f t="shared" si="39"/>
        <v>documentary</v>
      </c>
      <c r="S400" s="14">
        <f t="shared" si="40"/>
        <v>42078.584791666661</v>
      </c>
      <c r="T400" s="14">
        <f t="shared" si="41"/>
        <v>42123.584791666661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5">
        <v>20000</v>
      </c>
      <c r="E401" s="5">
        <v>21361</v>
      </c>
      <c r="F401" s="12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107</v>
      </c>
      <c r="P401" s="5">
        <f t="shared" si="37"/>
        <v>224.85</v>
      </c>
      <c r="Q401" s="27" t="str">
        <f t="shared" si="38"/>
        <v>film &amp; video</v>
      </c>
      <c r="R401" s="27" t="str">
        <f t="shared" si="39"/>
        <v>documentary</v>
      </c>
      <c r="S401" s="14">
        <f t="shared" si="40"/>
        <v>42687.667442129627</v>
      </c>
      <c r="T401" s="14">
        <f t="shared" si="41"/>
        <v>42718.291666666664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5">
        <v>10000</v>
      </c>
      <c r="E402" s="5">
        <v>11230.25</v>
      </c>
      <c r="F402" s="1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112.00000000000001</v>
      </c>
      <c r="P402" s="5">
        <f t="shared" si="37"/>
        <v>181.13</v>
      </c>
      <c r="Q402" s="27" t="str">
        <f t="shared" si="38"/>
        <v>film &amp; video</v>
      </c>
      <c r="R402" s="27" t="str">
        <f t="shared" si="39"/>
        <v>documentary</v>
      </c>
      <c r="S402" s="14">
        <f t="shared" si="40"/>
        <v>41745.427627314813</v>
      </c>
      <c r="T402" s="14">
        <f t="shared" si="41"/>
        <v>41775.9375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5">
        <v>50000</v>
      </c>
      <c r="E403" s="5">
        <v>51906</v>
      </c>
      <c r="F403" s="12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104</v>
      </c>
      <c r="P403" s="5">
        <f t="shared" si="37"/>
        <v>711.04</v>
      </c>
      <c r="Q403" s="27" t="str">
        <f t="shared" si="38"/>
        <v>film &amp; video</v>
      </c>
      <c r="R403" s="27" t="str">
        <f t="shared" si="39"/>
        <v>documentary</v>
      </c>
      <c r="S403" s="14">
        <f t="shared" si="40"/>
        <v>40732.633912037032</v>
      </c>
      <c r="T403" s="14">
        <f t="shared" si="41"/>
        <v>40762.633912037032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5">
        <v>2000</v>
      </c>
      <c r="E404" s="5">
        <v>2833</v>
      </c>
      <c r="F404" s="12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142</v>
      </c>
      <c r="P404" s="5">
        <f t="shared" si="37"/>
        <v>65.88</v>
      </c>
      <c r="Q404" s="27" t="str">
        <f t="shared" si="38"/>
        <v>film &amp; video</v>
      </c>
      <c r="R404" s="27" t="str">
        <f t="shared" si="39"/>
        <v>documentary</v>
      </c>
      <c r="S404" s="14">
        <f t="shared" si="40"/>
        <v>42292.331215277773</v>
      </c>
      <c r="T404" s="14">
        <f t="shared" si="41"/>
        <v>42313.372881944444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5">
        <v>5000</v>
      </c>
      <c r="E405" s="5">
        <v>5263</v>
      </c>
      <c r="F405" s="12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</v>
      </c>
      <c r="P405" s="5">
        <f t="shared" si="37"/>
        <v>75.19</v>
      </c>
      <c r="Q405" s="27" t="str">
        <f t="shared" si="38"/>
        <v>film &amp; video</v>
      </c>
      <c r="R405" s="27" t="str">
        <f t="shared" si="39"/>
        <v>documentary</v>
      </c>
      <c r="S405" s="14">
        <f t="shared" si="40"/>
        <v>40718.102326388886</v>
      </c>
      <c r="T405" s="14">
        <f t="shared" si="41"/>
        <v>40765.088888888888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5">
        <v>35000</v>
      </c>
      <c r="E406" s="5">
        <v>36082</v>
      </c>
      <c r="F406" s="12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</v>
      </c>
      <c r="P406" s="5">
        <f t="shared" si="37"/>
        <v>133.13999999999999</v>
      </c>
      <c r="Q406" s="27" t="str">
        <f t="shared" si="38"/>
        <v>film &amp; video</v>
      </c>
      <c r="R406" s="27" t="str">
        <f t="shared" si="39"/>
        <v>documentary</v>
      </c>
      <c r="S406" s="14">
        <f t="shared" si="40"/>
        <v>41646.419699074075</v>
      </c>
      <c r="T406" s="14">
        <f t="shared" si="41"/>
        <v>41675.752777777772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5">
        <v>2820</v>
      </c>
      <c r="E407" s="5">
        <v>3036</v>
      </c>
      <c r="F407" s="12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108</v>
      </c>
      <c r="P407" s="5">
        <f t="shared" si="37"/>
        <v>55.2</v>
      </c>
      <c r="Q407" s="27" t="str">
        <f t="shared" si="38"/>
        <v>film &amp; video</v>
      </c>
      <c r="R407" s="27" t="str">
        <f t="shared" si="39"/>
        <v>documentary</v>
      </c>
      <c r="S407" s="14">
        <f t="shared" si="40"/>
        <v>41673.876608796294</v>
      </c>
      <c r="T407" s="14">
        <f t="shared" si="41"/>
        <v>41703.876608796294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5">
        <v>2800</v>
      </c>
      <c r="E408" s="5">
        <v>3015.73</v>
      </c>
      <c r="F408" s="12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108</v>
      </c>
      <c r="P408" s="5">
        <f t="shared" si="37"/>
        <v>86.16</v>
      </c>
      <c r="Q408" s="27" t="str">
        <f t="shared" si="38"/>
        <v>film &amp; video</v>
      </c>
      <c r="R408" s="27" t="str">
        <f t="shared" si="39"/>
        <v>documentary</v>
      </c>
      <c r="S408" s="14">
        <f t="shared" si="40"/>
        <v>40637.95413194444</v>
      </c>
      <c r="T408" s="14">
        <f t="shared" si="41"/>
        <v>40672.040972222218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5">
        <v>2000</v>
      </c>
      <c r="E409" s="5">
        <v>2031</v>
      </c>
      <c r="F409" s="12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102</v>
      </c>
      <c r="P409" s="5">
        <f t="shared" si="37"/>
        <v>92.32</v>
      </c>
      <c r="Q409" s="27" t="str">
        <f t="shared" si="38"/>
        <v>film &amp; video</v>
      </c>
      <c r="R409" s="27" t="str">
        <f t="shared" si="39"/>
        <v>documentary</v>
      </c>
      <c r="S409" s="14">
        <f t="shared" si="40"/>
        <v>40806.662615740737</v>
      </c>
      <c r="T409" s="14">
        <f t="shared" si="41"/>
        <v>40866.704282407409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5">
        <v>6000</v>
      </c>
      <c r="E410" s="5">
        <v>6086.26</v>
      </c>
      <c r="F410" s="12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</v>
      </c>
      <c r="P410" s="5">
        <f t="shared" si="37"/>
        <v>160.16</v>
      </c>
      <c r="Q410" s="27" t="str">
        <f t="shared" si="38"/>
        <v>film &amp; video</v>
      </c>
      <c r="R410" s="27" t="str">
        <f t="shared" si="39"/>
        <v>documentary</v>
      </c>
      <c r="S410" s="14">
        <f t="shared" si="40"/>
        <v>41543.527662037035</v>
      </c>
      <c r="T410" s="14">
        <f t="shared" si="41"/>
        <v>41583.569328703699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5">
        <v>500</v>
      </c>
      <c r="E411" s="5">
        <v>684</v>
      </c>
      <c r="F411" s="12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137</v>
      </c>
      <c r="P411" s="5">
        <f t="shared" si="37"/>
        <v>45.6</v>
      </c>
      <c r="Q411" s="27" t="str">
        <f t="shared" si="38"/>
        <v>film &amp; video</v>
      </c>
      <c r="R411" s="27" t="str">
        <f t="shared" si="39"/>
        <v>documentary</v>
      </c>
      <c r="S411" s="14">
        <f t="shared" si="40"/>
        <v>42543.654444444437</v>
      </c>
      <c r="T411" s="14">
        <f t="shared" si="41"/>
        <v>42573.654444444437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5">
        <v>1000</v>
      </c>
      <c r="E412" s="5">
        <v>1283</v>
      </c>
      <c r="F412" s="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</v>
      </c>
      <c r="P412" s="5">
        <f t="shared" si="37"/>
        <v>183.29</v>
      </c>
      <c r="Q412" s="27" t="str">
        <f t="shared" si="38"/>
        <v>film &amp; video</v>
      </c>
      <c r="R412" s="27" t="str">
        <f t="shared" si="39"/>
        <v>documentary</v>
      </c>
      <c r="S412" s="14">
        <f t="shared" si="40"/>
        <v>42113.77311342593</v>
      </c>
      <c r="T412" s="14">
        <f t="shared" si="41"/>
        <v>42173.77311342593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5">
        <v>30000</v>
      </c>
      <c r="E413" s="5">
        <v>30315</v>
      </c>
      <c r="F413" s="12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</v>
      </c>
      <c r="P413" s="5">
        <f t="shared" si="37"/>
        <v>125.79</v>
      </c>
      <c r="Q413" s="27" t="str">
        <f t="shared" si="38"/>
        <v>film &amp; video</v>
      </c>
      <c r="R413" s="27" t="str">
        <f t="shared" si="39"/>
        <v>documentary</v>
      </c>
      <c r="S413" s="14">
        <f t="shared" si="40"/>
        <v>41597.967638888884</v>
      </c>
      <c r="T413" s="14">
        <f t="shared" si="41"/>
        <v>41630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5">
        <v>2500</v>
      </c>
      <c r="E414" s="5">
        <v>3171</v>
      </c>
      <c r="F414" s="12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127</v>
      </c>
      <c r="P414" s="5">
        <f t="shared" si="37"/>
        <v>57.65</v>
      </c>
      <c r="Q414" s="27" t="str">
        <f t="shared" si="38"/>
        <v>film &amp; video</v>
      </c>
      <c r="R414" s="27" t="str">
        <f t="shared" si="39"/>
        <v>documentary</v>
      </c>
      <c r="S414" s="14">
        <f t="shared" si="40"/>
        <v>41099.534467592588</v>
      </c>
      <c r="T414" s="14">
        <f t="shared" si="41"/>
        <v>41115.534467592588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5">
        <v>12800</v>
      </c>
      <c r="E415" s="5">
        <v>13451</v>
      </c>
      <c r="F415" s="12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</v>
      </c>
      <c r="P415" s="5">
        <f t="shared" si="37"/>
        <v>78.66</v>
      </c>
      <c r="Q415" s="27" t="str">
        <f t="shared" si="38"/>
        <v>film &amp; video</v>
      </c>
      <c r="R415" s="27" t="str">
        <f t="shared" si="39"/>
        <v>documentary</v>
      </c>
      <c r="S415" s="14">
        <f t="shared" si="40"/>
        <v>41079.66910879629</v>
      </c>
      <c r="T415" s="14">
        <f t="shared" si="41"/>
        <v>41109.66910879629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5">
        <v>18500</v>
      </c>
      <c r="E416" s="5">
        <v>19028</v>
      </c>
      <c r="F416" s="12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103</v>
      </c>
      <c r="P416" s="5">
        <f t="shared" si="37"/>
        <v>91.48</v>
      </c>
      <c r="Q416" s="27" t="str">
        <f t="shared" si="38"/>
        <v>film &amp; video</v>
      </c>
      <c r="R416" s="27" t="str">
        <f t="shared" si="39"/>
        <v>documentary</v>
      </c>
      <c r="S416" s="14">
        <f t="shared" si="40"/>
        <v>41528.85491898148</v>
      </c>
      <c r="T416" s="14">
        <f t="shared" si="41"/>
        <v>41558.85491898148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5">
        <v>1400</v>
      </c>
      <c r="E417" s="5">
        <v>1430.06</v>
      </c>
      <c r="F417" s="12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</v>
      </c>
      <c r="P417" s="5">
        <f t="shared" si="37"/>
        <v>68.099999999999994</v>
      </c>
      <c r="Q417" s="27" t="str">
        <f t="shared" si="38"/>
        <v>film &amp; video</v>
      </c>
      <c r="R417" s="27" t="str">
        <f t="shared" si="39"/>
        <v>documentary</v>
      </c>
      <c r="S417" s="14">
        <f t="shared" si="40"/>
        <v>41904.643541666665</v>
      </c>
      <c r="T417" s="14">
        <f t="shared" si="41"/>
        <v>41929.291666666664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5">
        <v>1000</v>
      </c>
      <c r="E418" s="5">
        <v>1202.17</v>
      </c>
      <c r="F418" s="12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</v>
      </c>
      <c r="P418" s="5">
        <f t="shared" si="37"/>
        <v>48.09</v>
      </c>
      <c r="Q418" s="27" t="str">
        <f t="shared" si="38"/>
        <v>film &amp; video</v>
      </c>
      <c r="R418" s="27" t="str">
        <f t="shared" si="39"/>
        <v>documentary</v>
      </c>
      <c r="S418" s="14">
        <f t="shared" si="40"/>
        <v>41648.187858796293</v>
      </c>
      <c r="T418" s="14">
        <f t="shared" si="41"/>
        <v>41678.187858796293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5">
        <v>10500</v>
      </c>
      <c r="E419" s="5">
        <v>10526</v>
      </c>
      <c r="F419" s="12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</v>
      </c>
      <c r="P419" s="5">
        <f t="shared" si="37"/>
        <v>202.42</v>
      </c>
      <c r="Q419" s="27" t="str">
        <f t="shared" si="38"/>
        <v>film &amp; video</v>
      </c>
      <c r="R419" s="27" t="str">
        <f t="shared" si="39"/>
        <v>documentary</v>
      </c>
      <c r="S419" s="14">
        <f t="shared" si="40"/>
        <v>41360.76226851852</v>
      </c>
      <c r="T419" s="14">
        <f t="shared" si="41"/>
        <v>41371.981249999997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5">
        <v>22400</v>
      </c>
      <c r="E420" s="5">
        <v>22542</v>
      </c>
      <c r="F420" s="12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101</v>
      </c>
      <c r="P420" s="5">
        <f t="shared" si="37"/>
        <v>216.75</v>
      </c>
      <c r="Q420" s="27" t="str">
        <f t="shared" si="38"/>
        <v>film &amp; video</v>
      </c>
      <c r="R420" s="27" t="str">
        <f t="shared" si="39"/>
        <v>documentary</v>
      </c>
      <c r="S420" s="14">
        <f t="shared" si="40"/>
        <v>42178.07403935185</v>
      </c>
      <c r="T420" s="14">
        <f t="shared" si="41"/>
        <v>42208.07403935185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5">
        <v>8000</v>
      </c>
      <c r="E421" s="5">
        <v>8035</v>
      </c>
      <c r="F421" s="12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</v>
      </c>
      <c r="P421" s="5">
        <f t="shared" si="37"/>
        <v>110.07</v>
      </c>
      <c r="Q421" s="27" t="str">
        <f t="shared" si="38"/>
        <v>film &amp; video</v>
      </c>
      <c r="R421" s="27" t="str">
        <f t="shared" si="39"/>
        <v>documentary</v>
      </c>
      <c r="S421" s="14">
        <f t="shared" si="40"/>
        <v>41394.634108796294</v>
      </c>
      <c r="T421" s="14">
        <f t="shared" si="41"/>
        <v>41454.634108796294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5">
        <v>3300</v>
      </c>
      <c r="E422" s="5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</v>
      </c>
      <c r="P422" s="5">
        <f t="shared" si="37"/>
        <v>4.83</v>
      </c>
      <c r="Q422" s="27" t="str">
        <f t="shared" si="38"/>
        <v>film &amp; video</v>
      </c>
      <c r="R422" s="27" t="str">
        <f t="shared" si="39"/>
        <v>animation</v>
      </c>
      <c r="S422" s="14">
        <f t="shared" si="40"/>
        <v>41682.028136574074</v>
      </c>
      <c r="T422" s="14">
        <f t="shared" si="41"/>
        <v>41711.986469907402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5">
        <v>15000</v>
      </c>
      <c r="E423" s="5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</v>
      </c>
      <c r="P423" s="5">
        <f t="shared" si="37"/>
        <v>50.17</v>
      </c>
      <c r="Q423" s="27" t="str">
        <f t="shared" si="38"/>
        <v>film &amp; video</v>
      </c>
      <c r="R423" s="27" t="str">
        <f t="shared" si="39"/>
        <v>animation</v>
      </c>
      <c r="S423" s="14">
        <f t="shared" si="40"/>
        <v>42177.283055555548</v>
      </c>
      <c r="T423" s="14">
        <f t="shared" si="41"/>
        <v>42237.283055555548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5">
        <v>40000</v>
      </c>
      <c r="E424" s="5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</v>
      </c>
      <c r="P424" s="5">
        <f t="shared" si="37"/>
        <v>35.83</v>
      </c>
      <c r="Q424" s="27" t="str">
        <f t="shared" si="38"/>
        <v>film &amp; video</v>
      </c>
      <c r="R424" s="27" t="str">
        <f t="shared" si="39"/>
        <v>animation</v>
      </c>
      <c r="S424" s="14">
        <f t="shared" si="40"/>
        <v>41863.052048611105</v>
      </c>
      <c r="T424" s="14">
        <f t="shared" si="41"/>
        <v>41893.052048611105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5">
        <v>20000</v>
      </c>
      <c r="E425" s="5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1</v>
      </c>
      <c r="P425" s="5">
        <f t="shared" si="37"/>
        <v>11.77</v>
      </c>
      <c r="Q425" s="27" t="str">
        <f t="shared" si="38"/>
        <v>film &amp; video</v>
      </c>
      <c r="R425" s="27" t="str">
        <f t="shared" si="39"/>
        <v>animation</v>
      </c>
      <c r="S425" s="14">
        <f t="shared" si="40"/>
        <v>41400.717939814815</v>
      </c>
      <c r="T425" s="14">
        <f t="shared" si="41"/>
        <v>41430.717939814815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5">
        <v>3000</v>
      </c>
      <c r="E426" s="5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7.0000000000000009</v>
      </c>
      <c r="P426" s="5">
        <f t="shared" si="37"/>
        <v>40.78</v>
      </c>
      <c r="Q426" s="27" t="str">
        <f t="shared" si="38"/>
        <v>film &amp; video</v>
      </c>
      <c r="R426" s="27" t="str">
        <f t="shared" si="39"/>
        <v>animation</v>
      </c>
      <c r="S426" s="14">
        <f t="shared" si="40"/>
        <v>40934.167812499996</v>
      </c>
      <c r="T426" s="14">
        <f t="shared" si="41"/>
        <v>40994.126145833332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5">
        <v>50000</v>
      </c>
      <c r="E427" s="5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0</v>
      </c>
      <c r="P427" s="5">
        <f t="shared" si="37"/>
        <v>3</v>
      </c>
      <c r="Q427" s="27" t="str">
        <f t="shared" si="38"/>
        <v>film &amp; video</v>
      </c>
      <c r="R427" s="27" t="str">
        <f t="shared" si="39"/>
        <v>animation</v>
      </c>
      <c r="S427" s="14">
        <f t="shared" si="40"/>
        <v>42275.652824074066</v>
      </c>
      <c r="T427" s="14">
        <f t="shared" si="41"/>
        <v>42335.694490740738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5">
        <v>10000</v>
      </c>
      <c r="E428" s="5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</v>
      </c>
      <c r="P428" s="5">
        <f t="shared" si="37"/>
        <v>16.63</v>
      </c>
      <c r="Q428" s="27" t="str">
        <f t="shared" si="38"/>
        <v>film &amp; video</v>
      </c>
      <c r="R428" s="27" t="str">
        <f t="shared" si="39"/>
        <v>animation</v>
      </c>
      <c r="S428" s="14">
        <f t="shared" si="40"/>
        <v>42400.503634259258</v>
      </c>
      <c r="T428" s="14">
        <f t="shared" si="41"/>
        <v>42430.503634259258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5">
        <v>6500</v>
      </c>
      <c r="E429" s="5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>
        <f t="shared" si="37"/>
        <v>0</v>
      </c>
      <c r="Q429" s="27" t="str">
        <f t="shared" si="38"/>
        <v>film &amp; video</v>
      </c>
      <c r="R429" s="27" t="str">
        <f t="shared" si="39"/>
        <v>animation</v>
      </c>
      <c r="S429" s="14">
        <f t="shared" si="40"/>
        <v>42285.700694444437</v>
      </c>
      <c r="T429" s="14">
        <f t="shared" si="41"/>
        <v>42299.582638888889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5">
        <v>12000</v>
      </c>
      <c r="E430" s="5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6</v>
      </c>
      <c r="P430" s="5">
        <f t="shared" si="37"/>
        <v>52</v>
      </c>
      <c r="Q430" s="27" t="str">
        <f t="shared" si="38"/>
        <v>film &amp; video</v>
      </c>
      <c r="R430" s="27" t="str">
        <f t="shared" si="39"/>
        <v>animation</v>
      </c>
      <c r="S430" s="14">
        <f t="shared" si="40"/>
        <v>41778.558391203704</v>
      </c>
      <c r="T430" s="14">
        <f t="shared" si="41"/>
        <v>41806.708333333328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5">
        <v>5000</v>
      </c>
      <c r="E431" s="5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>
        <f t="shared" si="37"/>
        <v>0</v>
      </c>
      <c r="Q431" s="27" t="str">
        <f t="shared" si="38"/>
        <v>film &amp; video</v>
      </c>
      <c r="R431" s="27" t="str">
        <f t="shared" si="39"/>
        <v>animation</v>
      </c>
      <c r="S431" s="14">
        <f t="shared" si="40"/>
        <v>40070.693078703705</v>
      </c>
      <c r="T431" s="14">
        <f t="shared" si="41"/>
        <v>40143.999305555553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5">
        <v>1000</v>
      </c>
      <c r="E432" s="5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</v>
      </c>
      <c r="P432" s="5">
        <f t="shared" si="37"/>
        <v>4.8</v>
      </c>
      <c r="Q432" s="27" t="str">
        <f t="shared" si="38"/>
        <v>film &amp; video</v>
      </c>
      <c r="R432" s="27" t="str">
        <f t="shared" si="39"/>
        <v>animation</v>
      </c>
      <c r="S432" s="14">
        <f t="shared" si="40"/>
        <v>41512.898923611108</v>
      </c>
      <c r="T432" s="14">
        <f t="shared" si="41"/>
        <v>41527.898923611108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5">
        <v>3000</v>
      </c>
      <c r="E433" s="5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14.000000000000002</v>
      </c>
      <c r="P433" s="5">
        <f t="shared" si="37"/>
        <v>51.88</v>
      </c>
      <c r="Q433" s="27" t="str">
        <f t="shared" si="38"/>
        <v>film &amp; video</v>
      </c>
      <c r="R433" s="27" t="str">
        <f t="shared" si="39"/>
        <v>animation</v>
      </c>
      <c r="S433" s="14">
        <f t="shared" si="40"/>
        <v>42526.662997685176</v>
      </c>
      <c r="T433" s="14">
        <f t="shared" si="41"/>
        <v>42556.662997685176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5">
        <v>6000</v>
      </c>
      <c r="E434" s="5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10</v>
      </c>
      <c r="P434" s="5">
        <f t="shared" si="37"/>
        <v>71.25</v>
      </c>
      <c r="Q434" s="27" t="str">
        <f t="shared" si="38"/>
        <v>film &amp; video</v>
      </c>
      <c r="R434" s="27" t="str">
        <f t="shared" si="39"/>
        <v>animation</v>
      </c>
      <c r="S434" s="14">
        <f t="shared" si="40"/>
        <v>42238.51829861111</v>
      </c>
      <c r="T434" s="14">
        <f t="shared" si="41"/>
        <v>42298.51829861111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5">
        <v>3000</v>
      </c>
      <c r="E435" s="5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>
        <f t="shared" si="37"/>
        <v>0</v>
      </c>
      <c r="Q435" s="27" t="str">
        <f t="shared" si="38"/>
        <v>film &amp; video</v>
      </c>
      <c r="R435" s="27" t="str">
        <f t="shared" si="39"/>
        <v>animation</v>
      </c>
      <c r="S435" s="14">
        <f t="shared" si="40"/>
        <v>42228.42155092593</v>
      </c>
      <c r="T435" s="14">
        <f t="shared" si="41"/>
        <v>42288.42155092593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5">
        <v>2500</v>
      </c>
      <c r="E436" s="5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5">
        <f t="shared" si="37"/>
        <v>62.5</v>
      </c>
      <c r="Q436" s="27" t="str">
        <f t="shared" si="38"/>
        <v>film &amp; video</v>
      </c>
      <c r="R436" s="27" t="str">
        <f t="shared" si="39"/>
        <v>animation</v>
      </c>
      <c r="S436" s="14">
        <f t="shared" si="40"/>
        <v>41576.626180555555</v>
      </c>
      <c r="T436" s="14">
        <f t="shared" si="41"/>
        <v>41609.667847222219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5">
        <v>110000</v>
      </c>
      <c r="E437" s="5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0</v>
      </c>
      <c r="P437" s="5">
        <f t="shared" si="37"/>
        <v>1</v>
      </c>
      <c r="Q437" s="27" t="str">
        <f t="shared" si="38"/>
        <v>film &amp; video</v>
      </c>
      <c r="R437" s="27" t="str">
        <f t="shared" si="39"/>
        <v>animation</v>
      </c>
      <c r="S437" s="14">
        <f t="shared" si="40"/>
        <v>41500.539120370369</v>
      </c>
      <c r="T437" s="14">
        <f t="shared" si="41"/>
        <v>41530.539120370369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5">
        <v>1000</v>
      </c>
      <c r="E438" s="5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>
        <f t="shared" si="37"/>
        <v>0</v>
      </c>
      <c r="Q438" s="27" t="str">
        <f t="shared" si="38"/>
        <v>film &amp; video</v>
      </c>
      <c r="R438" s="27" t="str">
        <f t="shared" si="39"/>
        <v>animation</v>
      </c>
      <c r="S438" s="14">
        <f t="shared" si="40"/>
        <v>41456.154085648144</v>
      </c>
      <c r="T438" s="14">
        <f t="shared" si="41"/>
        <v>41486.154085648144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5">
        <v>7000</v>
      </c>
      <c r="E439" s="5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>
        <f t="shared" si="37"/>
        <v>0</v>
      </c>
      <c r="Q439" s="27" t="str">
        <f t="shared" si="38"/>
        <v>film &amp; video</v>
      </c>
      <c r="R439" s="27" t="str">
        <f t="shared" si="39"/>
        <v>animation</v>
      </c>
      <c r="S439" s="14">
        <f t="shared" si="40"/>
        <v>42591.110254629624</v>
      </c>
      <c r="T439" s="14">
        <f t="shared" si="41"/>
        <v>42651.110254629624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5">
        <v>20000</v>
      </c>
      <c r="E440" s="5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</v>
      </c>
      <c r="P440" s="5">
        <f t="shared" si="37"/>
        <v>170.55</v>
      </c>
      <c r="Q440" s="27" t="str">
        <f t="shared" si="38"/>
        <v>film &amp; video</v>
      </c>
      <c r="R440" s="27" t="str">
        <f t="shared" si="39"/>
        <v>animation</v>
      </c>
      <c r="S440" s="14">
        <f t="shared" si="40"/>
        <v>42296.052754629629</v>
      </c>
      <c r="T440" s="14">
        <f t="shared" si="41"/>
        <v>42326.094421296293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5">
        <v>450</v>
      </c>
      <c r="E441" s="5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>
        <f t="shared" si="37"/>
        <v>0</v>
      </c>
      <c r="Q441" s="27" t="str">
        <f t="shared" si="38"/>
        <v>film &amp; video</v>
      </c>
      <c r="R441" s="27" t="str">
        <f t="shared" si="39"/>
        <v>animation</v>
      </c>
      <c r="S441" s="14">
        <f t="shared" si="40"/>
        <v>41919.553449074068</v>
      </c>
      <c r="T441" s="14">
        <f t="shared" si="41"/>
        <v>41929.553449074068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5">
        <v>5000</v>
      </c>
      <c r="E442" s="5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</v>
      </c>
      <c r="P442" s="5">
        <f t="shared" si="37"/>
        <v>5</v>
      </c>
      <c r="Q442" s="27" t="str">
        <f t="shared" si="38"/>
        <v>film &amp; video</v>
      </c>
      <c r="R442" s="27" t="str">
        <f t="shared" si="39"/>
        <v>animation</v>
      </c>
      <c r="S442" s="14">
        <f t="shared" si="40"/>
        <v>42423.777233796289</v>
      </c>
      <c r="T442" s="14">
        <f t="shared" si="41"/>
        <v>42453.735567129632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5">
        <v>400</v>
      </c>
      <c r="E443" s="5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>
        <f t="shared" si="37"/>
        <v>0</v>
      </c>
      <c r="Q443" s="27" t="str">
        <f t="shared" si="38"/>
        <v>film &amp; video</v>
      </c>
      <c r="R443" s="27" t="str">
        <f t="shared" si="39"/>
        <v>animation</v>
      </c>
      <c r="S443" s="14">
        <f t="shared" si="40"/>
        <v>41550.585601851846</v>
      </c>
      <c r="T443" s="14">
        <f t="shared" si="41"/>
        <v>41580.585601851846</v>
      </c>
    </row>
    <row r="444" spans="1:20" x14ac:dyDescent="0.25">
      <c r="A444">
        <v>442</v>
      </c>
      <c r="B444" s="1" t="s">
        <v>443</v>
      </c>
      <c r="C444" s="1" t="s">
        <v>4552</v>
      </c>
      <c r="D444" s="5">
        <v>17000</v>
      </c>
      <c r="E444" s="5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</v>
      </c>
      <c r="P444" s="5">
        <f t="shared" si="37"/>
        <v>393.59</v>
      </c>
      <c r="Q444" s="27" t="str">
        <f t="shared" si="38"/>
        <v>film &amp; video</v>
      </c>
      <c r="R444" s="27" t="str">
        <f t="shared" si="39"/>
        <v>animation</v>
      </c>
      <c r="S444" s="14">
        <f t="shared" si="40"/>
        <v>42024.680358796293</v>
      </c>
      <c r="T444" s="14">
        <f t="shared" si="41"/>
        <v>42054.680358796293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5">
        <v>10000</v>
      </c>
      <c r="E445" s="5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</v>
      </c>
      <c r="P445" s="5">
        <f t="shared" si="37"/>
        <v>5</v>
      </c>
      <c r="Q445" s="27" t="str">
        <f t="shared" si="38"/>
        <v>film &amp; video</v>
      </c>
      <c r="R445" s="27" t="str">
        <f t="shared" si="39"/>
        <v>animation</v>
      </c>
      <c r="S445" s="14">
        <f t="shared" si="40"/>
        <v>41649.806724537033</v>
      </c>
      <c r="T445" s="14">
        <f t="shared" si="41"/>
        <v>41679.806724537033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5">
        <v>1000</v>
      </c>
      <c r="E446" s="5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5">
        <f t="shared" si="37"/>
        <v>50</v>
      </c>
      <c r="Q446" s="27" t="str">
        <f t="shared" si="38"/>
        <v>film &amp; video</v>
      </c>
      <c r="R446" s="27" t="str">
        <f t="shared" si="39"/>
        <v>animation</v>
      </c>
      <c r="S446" s="14">
        <f t="shared" si="40"/>
        <v>40894.69862268518</v>
      </c>
      <c r="T446" s="14">
        <f t="shared" si="41"/>
        <v>40954.69862268518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5">
        <v>60000</v>
      </c>
      <c r="E447" s="5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0</v>
      </c>
      <c r="P447" s="5">
        <f t="shared" si="37"/>
        <v>1</v>
      </c>
      <c r="Q447" s="27" t="str">
        <f t="shared" si="38"/>
        <v>film &amp; video</v>
      </c>
      <c r="R447" s="27" t="str">
        <f t="shared" si="39"/>
        <v>animation</v>
      </c>
      <c r="S447" s="14">
        <f t="shared" si="40"/>
        <v>42130.127025462956</v>
      </c>
      <c r="T447" s="14">
        <f t="shared" si="41"/>
        <v>42145.127025462956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5">
        <v>10500</v>
      </c>
      <c r="E448" s="5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7.0000000000000009</v>
      </c>
      <c r="P448" s="5">
        <f t="shared" si="37"/>
        <v>47.88</v>
      </c>
      <c r="Q448" s="27" t="str">
        <f t="shared" si="38"/>
        <v>film &amp; video</v>
      </c>
      <c r="R448" s="27" t="str">
        <f t="shared" si="39"/>
        <v>animation</v>
      </c>
      <c r="S448" s="14">
        <f t="shared" si="40"/>
        <v>42036.875231481477</v>
      </c>
      <c r="T448" s="14">
        <f t="shared" si="41"/>
        <v>42066.875231481477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5">
        <v>30000</v>
      </c>
      <c r="E449" s="5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0</v>
      </c>
      <c r="P449" s="5">
        <f t="shared" si="37"/>
        <v>5</v>
      </c>
      <c r="Q449" s="27" t="str">
        <f t="shared" si="38"/>
        <v>film &amp; video</v>
      </c>
      <c r="R449" s="27" t="str">
        <f t="shared" si="39"/>
        <v>animation</v>
      </c>
      <c r="S449" s="14">
        <f t="shared" si="40"/>
        <v>41331.34679398148</v>
      </c>
      <c r="T449" s="14">
        <f t="shared" si="41"/>
        <v>41356.305127314808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5">
        <v>2500</v>
      </c>
      <c r="E450" s="5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</v>
      </c>
      <c r="P450" s="5">
        <f t="shared" si="37"/>
        <v>20.5</v>
      </c>
      <c r="Q450" s="27" t="str">
        <f t="shared" si="38"/>
        <v>film &amp; video</v>
      </c>
      <c r="R450" s="27" t="str">
        <f t="shared" si="39"/>
        <v>animation</v>
      </c>
      <c r="S450" s="14">
        <f t="shared" si="40"/>
        <v>41753.549710648142</v>
      </c>
      <c r="T450" s="14">
        <f t="shared" si="41"/>
        <v>41773.549710648142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5">
        <v>2000</v>
      </c>
      <c r="E451" s="5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ROUND(E451/D451,2)*100</f>
        <v>2</v>
      </c>
      <c r="P451" s="5">
        <f t="shared" ref="P451:P514" si="43">IF(L451=0,0,ROUND(E451/L451,2))</f>
        <v>9</v>
      </c>
      <c r="Q451" s="27" t="str">
        <f t="shared" ref="Q451:Q514" si="44">IF((FIND("/",N451,1)&gt;0),
LEFT(N451,(FIND("/",N451,1)-1)),N451)</f>
        <v>film &amp; video</v>
      </c>
      <c r="R451" s="27" t="str">
        <f t="shared" ref="R451:R514" si="45">IF((FIND("/",N451,1)&gt;0),
RIGHT(N451,(LEN(N451)-1-LEN(Q451))),"")</f>
        <v>animation</v>
      </c>
      <c r="S451" s="14">
        <f t="shared" ref="S451:S514" si="46">(((J451/60)/60)/24)+DATE(1970,1,1)+(-5/24)</f>
        <v>41534.359780092593</v>
      </c>
      <c r="T451" s="14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5">
        <v>50000</v>
      </c>
      <c r="E452" s="5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1</v>
      </c>
      <c r="P452" s="5">
        <f t="shared" si="43"/>
        <v>56.57</v>
      </c>
      <c r="Q452" s="27" t="str">
        <f t="shared" si="44"/>
        <v>film &amp; video</v>
      </c>
      <c r="R452" s="27" t="str">
        <f t="shared" si="45"/>
        <v>animation</v>
      </c>
      <c r="S452" s="14">
        <f t="shared" si="46"/>
        <v>41654.73842592592</v>
      </c>
      <c r="T452" s="14">
        <f t="shared" si="47"/>
        <v>41684.73842592592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5">
        <v>20000</v>
      </c>
      <c r="E453" s="5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>
        <f t="shared" si="43"/>
        <v>0</v>
      </c>
      <c r="Q453" s="27" t="str">
        <f t="shared" si="44"/>
        <v>film &amp; video</v>
      </c>
      <c r="R453" s="27" t="str">
        <f t="shared" si="45"/>
        <v>animation</v>
      </c>
      <c r="S453" s="14">
        <f t="shared" si="46"/>
        <v>41634.506840277776</v>
      </c>
      <c r="T453" s="14">
        <f t="shared" si="47"/>
        <v>41664.506840277776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5">
        <v>750</v>
      </c>
      <c r="E454" s="5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5">
        <f t="shared" si="43"/>
        <v>40</v>
      </c>
      <c r="Q454" s="27" t="str">
        <f t="shared" si="44"/>
        <v>film &amp; video</v>
      </c>
      <c r="R454" s="27" t="str">
        <f t="shared" si="45"/>
        <v>animation</v>
      </c>
      <c r="S454" s="14">
        <f t="shared" si="46"/>
        <v>42107.495543981473</v>
      </c>
      <c r="T454" s="14">
        <f t="shared" si="47"/>
        <v>42137.495543981473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5">
        <v>94875</v>
      </c>
      <c r="E455" s="5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0</v>
      </c>
      <c r="P455" s="5">
        <f t="shared" si="43"/>
        <v>13</v>
      </c>
      <c r="Q455" s="27" t="str">
        <f t="shared" si="44"/>
        <v>film &amp; video</v>
      </c>
      <c r="R455" s="27" t="str">
        <f t="shared" si="45"/>
        <v>animation</v>
      </c>
      <c r="S455" s="14">
        <f t="shared" si="46"/>
        <v>42038.616655092592</v>
      </c>
      <c r="T455" s="14">
        <f t="shared" si="47"/>
        <v>42054.616655092592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5">
        <v>10000</v>
      </c>
      <c r="E456" s="5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1</v>
      </c>
      <c r="P456" s="5">
        <f t="shared" si="43"/>
        <v>16.399999999999999</v>
      </c>
      <c r="Q456" s="27" t="str">
        <f t="shared" si="44"/>
        <v>film &amp; video</v>
      </c>
      <c r="R456" s="27" t="str">
        <f t="shared" si="45"/>
        <v>animation</v>
      </c>
      <c r="S456" s="14">
        <f t="shared" si="46"/>
        <v>41938.508923611109</v>
      </c>
      <c r="T456" s="14">
        <f t="shared" si="47"/>
        <v>41969.343055555553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5">
        <v>65000</v>
      </c>
      <c r="E457" s="5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0</v>
      </c>
      <c r="P457" s="5">
        <f t="shared" si="43"/>
        <v>22.5</v>
      </c>
      <c r="Q457" s="27" t="str">
        <f t="shared" si="44"/>
        <v>film &amp; video</v>
      </c>
      <c r="R457" s="27" t="str">
        <f t="shared" si="45"/>
        <v>animation</v>
      </c>
      <c r="S457" s="14">
        <f t="shared" si="46"/>
        <v>40970.794236111105</v>
      </c>
      <c r="T457" s="14">
        <f t="shared" si="47"/>
        <v>41015.813194444439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5">
        <v>8888</v>
      </c>
      <c r="E458" s="5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1</v>
      </c>
      <c r="P458" s="5">
        <f t="shared" si="43"/>
        <v>20.329999999999998</v>
      </c>
      <c r="Q458" s="27" t="str">
        <f t="shared" si="44"/>
        <v>film &amp; video</v>
      </c>
      <c r="R458" s="27" t="str">
        <f t="shared" si="45"/>
        <v>animation</v>
      </c>
      <c r="S458" s="14">
        <f t="shared" si="46"/>
        <v>41547.486122685179</v>
      </c>
      <c r="T458" s="14">
        <f t="shared" si="47"/>
        <v>41568.957638888889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5">
        <v>20000</v>
      </c>
      <c r="E459" s="5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>
        <f t="shared" si="43"/>
        <v>0</v>
      </c>
      <c r="Q459" s="27" t="str">
        <f t="shared" si="44"/>
        <v>film &amp; video</v>
      </c>
      <c r="R459" s="27" t="str">
        <f t="shared" si="45"/>
        <v>animation</v>
      </c>
      <c r="S459" s="14">
        <f t="shared" si="46"/>
        <v>41837.559166666666</v>
      </c>
      <c r="T459" s="14">
        <f t="shared" si="47"/>
        <v>41867.559166666666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5">
        <v>10000</v>
      </c>
      <c r="E460" s="5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</v>
      </c>
      <c r="P460" s="5">
        <f t="shared" si="43"/>
        <v>16.760000000000002</v>
      </c>
      <c r="Q460" s="27" t="str">
        <f t="shared" si="44"/>
        <v>film &amp; video</v>
      </c>
      <c r="R460" s="27" t="str">
        <f t="shared" si="45"/>
        <v>animation</v>
      </c>
      <c r="S460" s="14">
        <f t="shared" si="46"/>
        <v>41378.491435185184</v>
      </c>
      <c r="T460" s="14">
        <f t="shared" si="47"/>
        <v>41408.491435185184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5">
        <v>39000</v>
      </c>
      <c r="E461" s="5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0</v>
      </c>
      <c r="P461" s="5">
        <f t="shared" si="43"/>
        <v>25</v>
      </c>
      <c r="Q461" s="27" t="str">
        <f t="shared" si="44"/>
        <v>film &amp; video</v>
      </c>
      <c r="R461" s="27" t="str">
        <f t="shared" si="45"/>
        <v>animation</v>
      </c>
      <c r="S461" s="14">
        <f t="shared" si="46"/>
        <v>40800.432025462964</v>
      </c>
      <c r="T461" s="14">
        <f t="shared" si="47"/>
        <v>40860.473692129628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5">
        <v>8500</v>
      </c>
      <c r="E462" s="5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</v>
      </c>
      <c r="P462" s="5">
        <f t="shared" si="43"/>
        <v>12.5</v>
      </c>
      <c r="Q462" s="27" t="str">
        <f t="shared" si="44"/>
        <v>film &amp; video</v>
      </c>
      <c r="R462" s="27" t="str">
        <f t="shared" si="45"/>
        <v>animation</v>
      </c>
      <c r="S462" s="14">
        <f t="shared" si="46"/>
        <v>41759.334201388883</v>
      </c>
      <c r="T462" s="14">
        <f t="shared" si="47"/>
        <v>41790.958333333328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5">
        <v>550</v>
      </c>
      <c r="E463" s="5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>
        <f t="shared" si="43"/>
        <v>0</v>
      </c>
      <c r="Q463" s="27" t="str">
        <f t="shared" si="44"/>
        <v>film &amp; video</v>
      </c>
      <c r="R463" s="27" t="str">
        <f t="shared" si="45"/>
        <v>animation</v>
      </c>
      <c r="S463" s="14">
        <f t="shared" si="46"/>
        <v>41407.638506944444</v>
      </c>
      <c r="T463" s="14">
        <f t="shared" si="47"/>
        <v>41427.638506944444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5">
        <v>100000</v>
      </c>
      <c r="E464" s="5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>
        <f t="shared" si="43"/>
        <v>0</v>
      </c>
      <c r="Q464" s="27" t="str">
        <f t="shared" si="44"/>
        <v>film &amp; video</v>
      </c>
      <c r="R464" s="27" t="str">
        <f t="shared" si="45"/>
        <v>animation</v>
      </c>
      <c r="S464" s="14">
        <f t="shared" si="46"/>
        <v>40704.918298611112</v>
      </c>
      <c r="T464" s="14">
        <f t="shared" si="47"/>
        <v>40764.918298611112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5">
        <v>55000</v>
      </c>
      <c r="E465" s="5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</v>
      </c>
      <c r="P465" s="5">
        <f t="shared" si="43"/>
        <v>113.64</v>
      </c>
      <c r="Q465" s="27" t="str">
        <f t="shared" si="44"/>
        <v>film &amp; video</v>
      </c>
      <c r="R465" s="27" t="str">
        <f t="shared" si="45"/>
        <v>animation</v>
      </c>
      <c r="S465" s="14">
        <f t="shared" si="46"/>
        <v>40750.501770833333</v>
      </c>
      <c r="T465" s="14">
        <f t="shared" si="47"/>
        <v>40810.501770833333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5">
        <v>1010</v>
      </c>
      <c r="E466" s="5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0</v>
      </c>
      <c r="P466" s="5">
        <f t="shared" si="43"/>
        <v>1</v>
      </c>
      <c r="Q466" s="27" t="str">
        <f t="shared" si="44"/>
        <v>film &amp; video</v>
      </c>
      <c r="R466" s="27" t="str">
        <f t="shared" si="45"/>
        <v>animation</v>
      </c>
      <c r="S466" s="14">
        <f t="shared" si="46"/>
        <v>42488.640451388892</v>
      </c>
      <c r="T466" s="14">
        <f t="shared" si="47"/>
        <v>42508.640451388892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5">
        <v>512</v>
      </c>
      <c r="E467" s="5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27</v>
      </c>
      <c r="P467" s="5">
        <f t="shared" si="43"/>
        <v>17.25</v>
      </c>
      <c r="Q467" s="27" t="str">
        <f t="shared" si="44"/>
        <v>film &amp; video</v>
      </c>
      <c r="R467" s="27" t="str">
        <f t="shared" si="45"/>
        <v>animation</v>
      </c>
      <c r="S467" s="14">
        <f t="shared" si="46"/>
        <v>41800.911736111106</v>
      </c>
      <c r="T467" s="14">
        <f t="shared" si="47"/>
        <v>41816.911736111106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5">
        <v>10000</v>
      </c>
      <c r="E468" s="5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1</v>
      </c>
      <c r="P468" s="5">
        <f t="shared" si="43"/>
        <v>15.2</v>
      </c>
      <c r="Q468" s="27" t="str">
        <f t="shared" si="44"/>
        <v>film &amp; video</v>
      </c>
      <c r="R468" s="27" t="str">
        <f t="shared" si="45"/>
        <v>animation</v>
      </c>
      <c r="S468" s="14">
        <f t="shared" si="46"/>
        <v>41129.734537037039</v>
      </c>
      <c r="T468" s="14">
        <f t="shared" si="47"/>
        <v>41159.734537037039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5">
        <v>20000</v>
      </c>
      <c r="E469" s="5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22</v>
      </c>
      <c r="P469" s="5">
        <f t="shared" si="43"/>
        <v>110.64</v>
      </c>
      <c r="Q469" s="27" t="str">
        <f t="shared" si="44"/>
        <v>film &amp; video</v>
      </c>
      <c r="R469" s="27" t="str">
        <f t="shared" si="45"/>
        <v>animation</v>
      </c>
      <c r="S469" s="14">
        <f t="shared" si="46"/>
        <v>41135.471458333333</v>
      </c>
      <c r="T469" s="14">
        <f t="shared" si="47"/>
        <v>41180.471458333333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5">
        <v>7500</v>
      </c>
      <c r="E470" s="5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>
        <f t="shared" si="43"/>
        <v>0</v>
      </c>
      <c r="Q470" s="27" t="str">
        <f t="shared" si="44"/>
        <v>film &amp; video</v>
      </c>
      <c r="R470" s="27" t="str">
        <f t="shared" si="45"/>
        <v>animation</v>
      </c>
      <c r="S470" s="14">
        <f t="shared" si="46"/>
        <v>41040.959293981476</v>
      </c>
      <c r="T470" s="14">
        <f t="shared" si="47"/>
        <v>41100.952141203699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5">
        <v>6000</v>
      </c>
      <c r="E471" s="5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>
        <f t="shared" si="43"/>
        <v>0</v>
      </c>
      <c r="Q471" s="27" t="str">
        <f t="shared" si="44"/>
        <v>film &amp; video</v>
      </c>
      <c r="R471" s="27" t="str">
        <f t="shared" si="45"/>
        <v>animation</v>
      </c>
      <c r="S471" s="14">
        <f t="shared" si="46"/>
        <v>41827.781527777777</v>
      </c>
      <c r="T471" s="14">
        <f t="shared" si="47"/>
        <v>41887.781527777777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5">
        <v>5000</v>
      </c>
      <c r="E472" s="5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</v>
      </c>
      <c r="P472" s="5">
        <f t="shared" si="43"/>
        <v>25.5</v>
      </c>
      <c r="Q472" s="27" t="str">
        <f t="shared" si="44"/>
        <v>film &amp; video</v>
      </c>
      <c r="R472" s="27" t="str">
        <f t="shared" si="45"/>
        <v>animation</v>
      </c>
      <c r="S472" s="14">
        <f t="shared" si="46"/>
        <v>41604.959363425922</v>
      </c>
      <c r="T472" s="14">
        <f t="shared" si="47"/>
        <v>41654.958333333328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5">
        <v>55000</v>
      </c>
      <c r="E473" s="5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12</v>
      </c>
      <c r="P473" s="5">
        <f t="shared" si="43"/>
        <v>38.479999999999997</v>
      </c>
      <c r="Q473" s="27" t="str">
        <f t="shared" si="44"/>
        <v>film &amp; video</v>
      </c>
      <c r="R473" s="27" t="str">
        <f t="shared" si="45"/>
        <v>animation</v>
      </c>
      <c r="S473" s="14">
        <f t="shared" si="46"/>
        <v>41703.513645833329</v>
      </c>
      <c r="T473" s="14">
        <f t="shared" si="47"/>
        <v>41748.471979166665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5">
        <v>800</v>
      </c>
      <c r="E474" s="5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18</v>
      </c>
      <c r="P474" s="5">
        <f t="shared" si="43"/>
        <v>28.2</v>
      </c>
      <c r="Q474" s="27" t="str">
        <f t="shared" si="44"/>
        <v>film &amp; video</v>
      </c>
      <c r="R474" s="27" t="str">
        <f t="shared" si="45"/>
        <v>animation</v>
      </c>
      <c r="S474" s="14">
        <f t="shared" si="46"/>
        <v>41844.714328703703</v>
      </c>
      <c r="T474" s="14">
        <f t="shared" si="47"/>
        <v>41874.714328703703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5">
        <v>30000</v>
      </c>
      <c r="E475" s="5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3</v>
      </c>
      <c r="P475" s="5">
        <f t="shared" si="43"/>
        <v>61.5</v>
      </c>
      <c r="Q475" s="27" t="str">
        <f t="shared" si="44"/>
        <v>film &amp; video</v>
      </c>
      <c r="R475" s="27" t="str">
        <f t="shared" si="45"/>
        <v>animation</v>
      </c>
      <c r="S475" s="14">
        <f t="shared" si="46"/>
        <v>41869.489803240736</v>
      </c>
      <c r="T475" s="14">
        <f t="shared" si="47"/>
        <v>41899.489803240736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5">
        <v>3300</v>
      </c>
      <c r="E476" s="5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0</v>
      </c>
      <c r="P476" s="5">
        <f t="shared" si="43"/>
        <v>1</v>
      </c>
      <c r="Q476" s="27" t="str">
        <f t="shared" si="44"/>
        <v>film &amp; video</v>
      </c>
      <c r="R476" s="27" t="str">
        <f t="shared" si="45"/>
        <v>animation</v>
      </c>
      <c r="S476" s="14">
        <f t="shared" si="46"/>
        <v>42753.120706018519</v>
      </c>
      <c r="T476" s="14">
        <f t="shared" si="47"/>
        <v>42783.120706018519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5">
        <v>2000</v>
      </c>
      <c r="E477" s="5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>
        <f t="shared" si="43"/>
        <v>0</v>
      </c>
      <c r="Q477" s="27" t="str">
        <f t="shared" si="44"/>
        <v>film &amp; video</v>
      </c>
      <c r="R477" s="27" t="str">
        <f t="shared" si="45"/>
        <v>animation</v>
      </c>
      <c r="S477" s="14">
        <f t="shared" si="46"/>
        <v>42099.877812500003</v>
      </c>
      <c r="T477" s="14">
        <f t="shared" si="47"/>
        <v>42129.877812500003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5">
        <v>220000</v>
      </c>
      <c r="E478" s="5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</v>
      </c>
      <c r="P478" s="5">
        <f t="shared" si="43"/>
        <v>39.57</v>
      </c>
      <c r="Q478" s="27" t="str">
        <f t="shared" si="44"/>
        <v>film &amp; video</v>
      </c>
      <c r="R478" s="27" t="str">
        <f t="shared" si="45"/>
        <v>animation</v>
      </c>
      <c r="S478" s="14">
        <f t="shared" si="46"/>
        <v>41757.76667824074</v>
      </c>
      <c r="T478" s="14">
        <f t="shared" si="47"/>
        <v>41792.957638888889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5">
        <v>1500</v>
      </c>
      <c r="E479" s="5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>
        <f t="shared" si="43"/>
        <v>0</v>
      </c>
      <c r="Q479" s="27" t="str">
        <f t="shared" si="44"/>
        <v>film &amp; video</v>
      </c>
      <c r="R479" s="27" t="str">
        <f t="shared" si="45"/>
        <v>animation</v>
      </c>
      <c r="S479" s="14">
        <f t="shared" si="46"/>
        <v>40987.626550925925</v>
      </c>
      <c r="T479" s="14">
        <f t="shared" si="47"/>
        <v>41047.626550925925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5">
        <v>10000</v>
      </c>
      <c r="E480" s="5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>
        <f t="shared" si="43"/>
        <v>0</v>
      </c>
      <c r="Q480" s="27" t="str">
        <f t="shared" si="44"/>
        <v>film &amp; video</v>
      </c>
      <c r="R480" s="27" t="str">
        <f t="shared" si="45"/>
        <v>animation</v>
      </c>
      <c r="S480" s="14">
        <f t="shared" si="46"/>
        <v>42065.702650462961</v>
      </c>
      <c r="T480" s="14">
        <f t="shared" si="47"/>
        <v>42095.660983796297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5">
        <v>15000</v>
      </c>
      <c r="E481" s="5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33</v>
      </c>
      <c r="P481" s="5">
        <f t="shared" si="43"/>
        <v>88.8</v>
      </c>
      <c r="Q481" s="27" t="str">
        <f t="shared" si="44"/>
        <v>film &amp; video</v>
      </c>
      <c r="R481" s="27" t="str">
        <f t="shared" si="45"/>
        <v>animation</v>
      </c>
      <c r="S481" s="14">
        <f t="shared" si="46"/>
        <v>41904.199479166666</v>
      </c>
      <c r="T481" s="14">
        <f t="shared" si="47"/>
        <v>41964.24114583333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5">
        <v>40000</v>
      </c>
      <c r="E482" s="5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</v>
      </c>
      <c r="P482" s="5">
        <f t="shared" si="43"/>
        <v>55.46</v>
      </c>
      <c r="Q482" s="27" t="str">
        <f t="shared" si="44"/>
        <v>film &amp; video</v>
      </c>
      <c r="R482" s="27" t="str">
        <f t="shared" si="45"/>
        <v>animation</v>
      </c>
      <c r="S482" s="14">
        <f t="shared" si="46"/>
        <v>41465.291840277772</v>
      </c>
      <c r="T482" s="14">
        <f t="shared" si="47"/>
        <v>41495.291840277772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5">
        <v>30000</v>
      </c>
      <c r="E483" s="5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</v>
      </c>
      <c r="P483" s="5">
        <f t="shared" si="43"/>
        <v>87.14</v>
      </c>
      <c r="Q483" s="27" t="str">
        <f t="shared" si="44"/>
        <v>film &amp; video</v>
      </c>
      <c r="R483" s="27" t="str">
        <f t="shared" si="45"/>
        <v>animation</v>
      </c>
      <c r="S483" s="14">
        <f t="shared" si="46"/>
        <v>41162.46399305555</v>
      </c>
      <c r="T483" s="14">
        <f t="shared" si="47"/>
        <v>41192.46399305555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5">
        <v>10000</v>
      </c>
      <c r="E484" s="5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</v>
      </c>
      <c r="P484" s="5">
        <f t="shared" si="43"/>
        <v>10</v>
      </c>
      <c r="Q484" s="27" t="str">
        <f t="shared" si="44"/>
        <v>film &amp; video</v>
      </c>
      <c r="R484" s="27" t="str">
        <f t="shared" si="45"/>
        <v>animation</v>
      </c>
      <c r="S484" s="14">
        <f t="shared" si="46"/>
        <v>42447.68854166667</v>
      </c>
      <c r="T484" s="14">
        <f t="shared" si="47"/>
        <v>42474.398611111108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5">
        <v>15000</v>
      </c>
      <c r="E485" s="5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</v>
      </c>
      <c r="P485" s="5">
        <f t="shared" si="43"/>
        <v>51.22</v>
      </c>
      <c r="Q485" s="27" t="str">
        <f t="shared" si="44"/>
        <v>film &amp; video</v>
      </c>
      <c r="R485" s="27" t="str">
        <f t="shared" si="45"/>
        <v>animation</v>
      </c>
      <c r="S485" s="14">
        <f t="shared" si="46"/>
        <v>41242.989259259259</v>
      </c>
      <c r="T485" s="14">
        <f t="shared" si="47"/>
        <v>41302.989259259259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5">
        <v>80000</v>
      </c>
      <c r="E486" s="5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</v>
      </c>
      <c r="P486" s="5">
        <f t="shared" si="43"/>
        <v>13.55</v>
      </c>
      <c r="Q486" s="27" t="str">
        <f t="shared" si="44"/>
        <v>film &amp; video</v>
      </c>
      <c r="R486" s="27" t="str">
        <f t="shared" si="45"/>
        <v>animation</v>
      </c>
      <c r="S486" s="14">
        <f t="shared" si="46"/>
        <v>42272.731157407405</v>
      </c>
      <c r="T486" s="14">
        <f t="shared" si="47"/>
        <v>42313.772824074076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5">
        <v>37956</v>
      </c>
      <c r="E487" s="5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22</v>
      </c>
      <c r="P487" s="5">
        <f t="shared" si="43"/>
        <v>66.52</v>
      </c>
      <c r="Q487" s="27" t="str">
        <f t="shared" si="44"/>
        <v>film &amp; video</v>
      </c>
      <c r="R487" s="27" t="str">
        <f t="shared" si="45"/>
        <v>animation</v>
      </c>
      <c r="S487" s="14">
        <f t="shared" si="46"/>
        <v>41381.297442129624</v>
      </c>
      <c r="T487" s="14">
        <f t="shared" si="47"/>
        <v>41411.297442129624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5">
        <v>550000</v>
      </c>
      <c r="E488" s="5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0</v>
      </c>
      <c r="P488" s="5">
        <f t="shared" si="43"/>
        <v>50</v>
      </c>
      <c r="Q488" s="27" t="str">
        <f t="shared" si="44"/>
        <v>film &amp; video</v>
      </c>
      <c r="R488" s="27" t="str">
        <f t="shared" si="45"/>
        <v>animation</v>
      </c>
      <c r="S488" s="14">
        <f t="shared" si="46"/>
        <v>41761.734247685185</v>
      </c>
      <c r="T488" s="14">
        <f t="shared" si="47"/>
        <v>41791.734247685185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5">
        <v>50000</v>
      </c>
      <c r="E489" s="5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>
        <f t="shared" si="43"/>
        <v>0</v>
      </c>
      <c r="Q489" s="27" t="str">
        <f t="shared" si="44"/>
        <v>film &amp; video</v>
      </c>
      <c r="R489" s="27" t="str">
        <f t="shared" si="45"/>
        <v>animation</v>
      </c>
      <c r="S489" s="14">
        <f t="shared" si="46"/>
        <v>42669.386504629627</v>
      </c>
      <c r="T489" s="14">
        <f t="shared" si="47"/>
        <v>42729.428171296291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5">
        <v>12000</v>
      </c>
      <c r="E490" s="5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>
        <f t="shared" si="43"/>
        <v>0</v>
      </c>
      <c r="Q490" s="27" t="str">
        <f t="shared" si="44"/>
        <v>film &amp; video</v>
      </c>
      <c r="R490" s="27" t="str">
        <f t="shared" si="45"/>
        <v>animation</v>
      </c>
      <c r="S490" s="14">
        <f t="shared" si="46"/>
        <v>42713.84606481481</v>
      </c>
      <c r="T490" s="14">
        <f t="shared" si="47"/>
        <v>42743.84606481481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5">
        <v>74997</v>
      </c>
      <c r="E491" s="5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</v>
      </c>
      <c r="P491" s="5">
        <f t="shared" si="43"/>
        <v>71.67</v>
      </c>
      <c r="Q491" s="27" t="str">
        <f t="shared" si="44"/>
        <v>film &amp; video</v>
      </c>
      <c r="R491" s="27" t="str">
        <f t="shared" si="45"/>
        <v>animation</v>
      </c>
      <c r="S491" s="14">
        <f t="shared" si="46"/>
        <v>40882.273333333331</v>
      </c>
      <c r="T491" s="14">
        <f t="shared" si="47"/>
        <v>40913.272916666661</v>
      </c>
    </row>
    <row r="492" spans="1:20" x14ac:dyDescent="0.25">
      <c r="A492">
        <v>490</v>
      </c>
      <c r="B492" s="1" t="s">
        <v>491</v>
      </c>
      <c r="C492" s="1" t="s">
        <v>4600</v>
      </c>
      <c r="D492" s="5">
        <v>1000</v>
      </c>
      <c r="E492" s="5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>
        <f t="shared" si="43"/>
        <v>0</v>
      </c>
      <c r="Q492" s="27" t="str">
        <f t="shared" si="44"/>
        <v>film &amp; video</v>
      </c>
      <c r="R492" s="27" t="str">
        <f t="shared" si="45"/>
        <v>animation</v>
      </c>
      <c r="S492" s="14">
        <f t="shared" si="46"/>
        <v>41113.760243055556</v>
      </c>
      <c r="T492" s="14">
        <f t="shared" si="47"/>
        <v>41143.760243055556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5">
        <v>10000</v>
      </c>
      <c r="E493" s="5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>
        <f t="shared" si="43"/>
        <v>0</v>
      </c>
      <c r="Q493" s="27" t="str">
        <f t="shared" si="44"/>
        <v>film &amp; video</v>
      </c>
      <c r="R493" s="27" t="str">
        <f t="shared" si="45"/>
        <v>animation</v>
      </c>
      <c r="S493" s="14">
        <f t="shared" si="46"/>
        <v>42366.774293981485</v>
      </c>
      <c r="T493" s="14">
        <f t="shared" si="47"/>
        <v>42396.774293981485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5">
        <v>10000000</v>
      </c>
      <c r="E494" s="5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>
        <f t="shared" si="43"/>
        <v>0</v>
      </c>
      <c r="Q494" s="27" t="str">
        <f t="shared" si="44"/>
        <v>film &amp; video</v>
      </c>
      <c r="R494" s="27" t="str">
        <f t="shared" si="45"/>
        <v>animation</v>
      </c>
      <c r="S494" s="14">
        <f t="shared" si="46"/>
        <v>42595.826736111114</v>
      </c>
      <c r="T494" s="14">
        <f t="shared" si="47"/>
        <v>42655.826736111114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5">
        <v>30000</v>
      </c>
      <c r="E495" s="5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>
        <f t="shared" si="43"/>
        <v>0</v>
      </c>
      <c r="Q495" s="27" t="str">
        <f t="shared" si="44"/>
        <v>film &amp; video</v>
      </c>
      <c r="R495" s="27" t="str">
        <f t="shared" si="45"/>
        <v>animation</v>
      </c>
      <c r="S495" s="14">
        <f t="shared" si="46"/>
        <v>42114.517800925918</v>
      </c>
      <c r="T495" s="14">
        <f t="shared" si="47"/>
        <v>42144.517800925918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5">
        <v>20000</v>
      </c>
      <c r="E496" s="5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</v>
      </c>
      <c r="P496" s="5">
        <f t="shared" si="43"/>
        <v>10.33</v>
      </c>
      <c r="Q496" s="27" t="str">
        <f t="shared" si="44"/>
        <v>film &amp; video</v>
      </c>
      <c r="R496" s="27" t="str">
        <f t="shared" si="45"/>
        <v>animation</v>
      </c>
      <c r="S496" s="14">
        <f t="shared" si="46"/>
        <v>41799.62228009259</v>
      </c>
      <c r="T496" s="14">
        <f t="shared" si="47"/>
        <v>41822.916666666664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5">
        <v>7000</v>
      </c>
      <c r="E497" s="5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>
        <f t="shared" si="43"/>
        <v>0</v>
      </c>
      <c r="Q497" s="27" t="str">
        <f t="shared" si="44"/>
        <v>film &amp; video</v>
      </c>
      <c r="R497" s="27" t="str">
        <f t="shared" si="45"/>
        <v>animation</v>
      </c>
      <c r="S497" s="14">
        <f t="shared" si="46"/>
        <v>42171.619270833333</v>
      </c>
      <c r="T497" s="14">
        <f t="shared" si="47"/>
        <v>42201.619270833333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5">
        <v>60000</v>
      </c>
      <c r="E498" s="5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0</v>
      </c>
      <c r="P498" s="5">
        <f t="shared" si="43"/>
        <v>1</v>
      </c>
      <c r="Q498" s="27" t="str">
        <f t="shared" si="44"/>
        <v>film &amp; video</v>
      </c>
      <c r="R498" s="27" t="str">
        <f t="shared" si="45"/>
        <v>animation</v>
      </c>
      <c r="S498" s="14">
        <f t="shared" si="46"/>
        <v>41620.723078703704</v>
      </c>
      <c r="T498" s="14">
        <f t="shared" si="47"/>
        <v>41680.723078703704</v>
      </c>
    </row>
    <row r="499" spans="1:20" x14ac:dyDescent="0.25">
      <c r="A499">
        <v>497</v>
      </c>
      <c r="B499" s="1" t="s">
        <v>498</v>
      </c>
      <c r="C499" s="1" t="s">
        <v>4607</v>
      </c>
      <c r="D499" s="5">
        <v>4480</v>
      </c>
      <c r="E499" s="5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1</v>
      </c>
      <c r="P499" s="5">
        <f t="shared" si="43"/>
        <v>10</v>
      </c>
      <c r="Q499" s="27" t="str">
        <f t="shared" si="44"/>
        <v>film &amp; video</v>
      </c>
      <c r="R499" s="27" t="str">
        <f t="shared" si="45"/>
        <v>animation</v>
      </c>
      <c r="S499" s="14">
        <f t="shared" si="46"/>
        <v>41944.829456018517</v>
      </c>
      <c r="T499" s="14">
        <f t="shared" si="47"/>
        <v>41997.999999999993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5">
        <v>65108</v>
      </c>
      <c r="E500" s="5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5</v>
      </c>
      <c r="P500" s="5">
        <f t="shared" si="43"/>
        <v>136.09</v>
      </c>
      <c r="Q500" s="27" t="str">
        <f t="shared" si="44"/>
        <v>film &amp; video</v>
      </c>
      <c r="R500" s="27" t="str">
        <f t="shared" si="45"/>
        <v>animation</v>
      </c>
      <c r="S500" s="14">
        <f t="shared" si="46"/>
        <v>40858.553807870368</v>
      </c>
      <c r="T500" s="14">
        <f t="shared" si="47"/>
        <v>40900.553807870368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5">
        <v>20000</v>
      </c>
      <c r="E501" s="5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10</v>
      </c>
      <c r="P501" s="5">
        <f t="shared" si="43"/>
        <v>73.459999999999994</v>
      </c>
      <c r="Q501" s="27" t="str">
        <f t="shared" si="44"/>
        <v>film &amp; video</v>
      </c>
      <c r="R501" s="27" t="str">
        <f t="shared" si="45"/>
        <v>animation</v>
      </c>
      <c r="S501" s="14">
        <f t="shared" si="46"/>
        <v>40043.687129629623</v>
      </c>
      <c r="T501" s="14">
        <f t="shared" si="47"/>
        <v>40098.665972222218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5">
        <v>6500</v>
      </c>
      <c r="E502" s="5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</v>
      </c>
      <c r="P502" s="5">
        <f t="shared" si="43"/>
        <v>53.75</v>
      </c>
      <c r="Q502" s="27" t="str">
        <f t="shared" si="44"/>
        <v>film &amp; video</v>
      </c>
      <c r="R502" s="27" t="str">
        <f t="shared" si="45"/>
        <v>animation</v>
      </c>
      <c r="S502" s="14">
        <f t="shared" si="46"/>
        <v>40247.677673611113</v>
      </c>
      <c r="T502" s="14">
        <f t="shared" si="47"/>
        <v>40306.719444444439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5">
        <v>10000</v>
      </c>
      <c r="E503" s="5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>
        <f t="shared" si="43"/>
        <v>0</v>
      </c>
      <c r="Q503" s="27" t="str">
        <f t="shared" si="44"/>
        <v>film &amp; video</v>
      </c>
      <c r="R503" s="27" t="str">
        <f t="shared" si="45"/>
        <v>animation</v>
      </c>
      <c r="S503" s="14">
        <f t="shared" si="46"/>
        <v>40703.026053240741</v>
      </c>
      <c r="T503" s="14">
        <f t="shared" si="47"/>
        <v>40733.026053240741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5">
        <v>20000</v>
      </c>
      <c r="E504" s="5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</v>
      </c>
      <c r="P504" s="5">
        <f t="shared" si="43"/>
        <v>57.5</v>
      </c>
      <c r="Q504" s="27" t="str">
        <f t="shared" si="44"/>
        <v>film &amp; video</v>
      </c>
      <c r="R504" s="27" t="str">
        <f t="shared" si="45"/>
        <v>animation</v>
      </c>
      <c r="S504" s="14">
        <f t="shared" si="46"/>
        <v>40956.345196759255</v>
      </c>
      <c r="T504" s="14">
        <f t="shared" si="47"/>
        <v>40986.303530092591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5">
        <v>6500</v>
      </c>
      <c r="E505" s="5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2</v>
      </c>
      <c r="P505" s="5">
        <f t="shared" si="43"/>
        <v>12.67</v>
      </c>
      <c r="Q505" s="27" t="str">
        <f t="shared" si="44"/>
        <v>film &amp; video</v>
      </c>
      <c r="R505" s="27" t="str">
        <f t="shared" si="45"/>
        <v>animation</v>
      </c>
      <c r="S505" s="14">
        <f t="shared" si="46"/>
        <v>41991.318321759252</v>
      </c>
      <c r="T505" s="14">
        <f t="shared" si="47"/>
        <v>42021.318321759252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5">
        <v>24500</v>
      </c>
      <c r="E506" s="5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</v>
      </c>
      <c r="P506" s="5">
        <f t="shared" si="43"/>
        <v>67</v>
      </c>
      <c r="Q506" s="27" t="str">
        <f t="shared" si="44"/>
        <v>film &amp; video</v>
      </c>
      <c r="R506" s="27" t="str">
        <f t="shared" si="45"/>
        <v>animation</v>
      </c>
      <c r="S506" s="14">
        <f t="shared" si="46"/>
        <v>40949.775312499994</v>
      </c>
      <c r="T506" s="14">
        <f t="shared" si="47"/>
        <v>41009.73364583333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5">
        <v>12000</v>
      </c>
      <c r="E507" s="5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</v>
      </c>
      <c r="P507" s="5">
        <f t="shared" si="43"/>
        <v>3.71</v>
      </c>
      <c r="Q507" s="27" t="str">
        <f t="shared" si="44"/>
        <v>film &amp; video</v>
      </c>
      <c r="R507" s="27" t="str">
        <f t="shared" si="45"/>
        <v>animation</v>
      </c>
      <c r="S507" s="14">
        <f t="shared" si="46"/>
        <v>42317.889884259253</v>
      </c>
      <c r="T507" s="14">
        <f t="shared" si="47"/>
        <v>42362.889884259253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5">
        <v>200000</v>
      </c>
      <c r="E508" s="5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</v>
      </c>
      <c r="P508" s="5">
        <f t="shared" si="43"/>
        <v>250</v>
      </c>
      <c r="Q508" s="27" t="str">
        <f t="shared" si="44"/>
        <v>film &amp; video</v>
      </c>
      <c r="R508" s="27" t="str">
        <f t="shared" si="45"/>
        <v>animation</v>
      </c>
      <c r="S508" s="14">
        <f t="shared" si="46"/>
        <v>41466.343981481477</v>
      </c>
      <c r="T508" s="14">
        <f t="shared" si="47"/>
        <v>41496.343981481477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5">
        <v>20000</v>
      </c>
      <c r="E509" s="5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</v>
      </c>
      <c r="P509" s="5">
        <f t="shared" si="43"/>
        <v>64</v>
      </c>
      <c r="Q509" s="27" t="str">
        <f t="shared" si="44"/>
        <v>film &amp; video</v>
      </c>
      <c r="R509" s="27" t="str">
        <f t="shared" si="45"/>
        <v>animation</v>
      </c>
      <c r="S509" s="14">
        <f t="shared" si="46"/>
        <v>41156.750659722216</v>
      </c>
      <c r="T509" s="14">
        <f t="shared" si="47"/>
        <v>41201.750659722216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5">
        <v>50000</v>
      </c>
      <c r="E510" s="5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1</v>
      </c>
      <c r="P510" s="5">
        <f t="shared" si="43"/>
        <v>133.33000000000001</v>
      </c>
      <c r="Q510" s="27" t="str">
        <f t="shared" si="44"/>
        <v>film &amp; video</v>
      </c>
      <c r="R510" s="27" t="str">
        <f t="shared" si="45"/>
        <v>animation</v>
      </c>
      <c r="S510" s="14">
        <f t="shared" si="46"/>
        <v>40994.815983796296</v>
      </c>
      <c r="T510" s="14">
        <f t="shared" si="47"/>
        <v>41054.384722222218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5">
        <v>5000</v>
      </c>
      <c r="E511" s="5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</v>
      </c>
      <c r="P511" s="5">
        <f t="shared" si="43"/>
        <v>10</v>
      </c>
      <c r="Q511" s="27" t="str">
        <f t="shared" si="44"/>
        <v>film &amp; video</v>
      </c>
      <c r="R511" s="27" t="str">
        <f t="shared" si="45"/>
        <v>animation</v>
      </c>
      <c r="S511" s="14">
        <f t="shared" si="46"/>
        <v>42153.423263888886</v>
      </c>
      <c r="T511" s="14">
        <f t="shared" si="47"/>
        <v>42183.423263888886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5">
        <v>14000</v>
      </c>
      <c r="E512" s="5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>
        <f t="shared" si="43"/>
        <v>0</v>
      </c>
      <c r="Q512" s="27" t="str">
        <f t="shared" si="44"/>
        <v>film &amp; video</v>
      </c>
      <c r="R512" s="27" t="str">
        <f t="shared" si="45"/>
        <v>animation</v>
      </c>
      <c r="S512" s="14">
        <f t="shared" si="46"/>
        <v>42399.968043981477</v>
      </c>
      <c r="T512" s="14">
        <f t="shared" si="47"/>
        <v>42429.968043981477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5">
        <v>5000</v>
      </c>
      <c r="E513" s="5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5">
        <f t="shared" si="43"/>
        <v>30</v>
      </c>
      <c r="Q513" s="27" t="str">
        <f t="shared" si="44"/>
        <v>film &amp; video</v>
      </c>
      <c r="R513" s="27" t="str">
        <f t="shared" si="45"/>
        <v>animation</v>
      </c>
      <c r="S513" s="14">
        <f t="shared" si="46"/>
        <v>41340.09469907407</v>
      </c>
      <c r="T513" s="14">
        <f t="shared" si="47"/>
        <v>41370.053032407406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5">
        <v>8000</v>
      </c>
      <c r="E514" s="5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</v>
      </c>
      <c r="P514" s="5">
        <f t="shared" si="43"/>
        <v>5.5</v>
      </c>
      <c r="Q514" s="27" t="str">
        <f t="shared" si="44"/>
        <v>film &amp; video</v>
      </c>
      <c r="R514" s="27" t="str">
        <f t="shared" si="45"/>
        <v>animation</v>
      </c>
      <c r="S514" s="14">
        <f t="shared" si="46"/>
        <v>42649.533877314818</v>
      </c>
      <c r="T514" s="14">
        <f t="shared" si="47"/>
        <v>42694.575543981475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5">
        <v>50000</v>
      </c>
      <c r="E515" s="5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ROUND(E515/D515,2)*100</f>
        <v>14.000000000000002</v>
      </c>
      <c r="P515" s="5">
        <f t="shared" ref="P515:P578" si="49">IF(L515=0,0,ROUND(E515/L515,2))</f>
        <v>102.38</v>
      </c>
      <c r="Q515" s="27" t="str">
        <f t="shared" ref="Q515:Q578" si="50">IF((FIND("/",N515,1)&gt;0),
LEFT(N515,(FIND("/",N515,1)-1)),N515)</f>
        <v>film &amp; video</v>
      </c>
      <c r="R515" s="27" t="str">
        <f t="shared" ref="R515:R578" si="51">IF((FIND("/",N515,1)&gt;0),
RIGHT(N515,(LEN(N515)-1-LEN(Q515))),"")</f>
        <v>animation</v>
      </c>
      <c r="S515" s="14">
        <f t="shared" ref="S515:S578" si="52">(((J515/60)/60)/24)+DATE(1970,1,1)+(-5/24)</f>
        <v>42552.445659722223</v>
      </c>
      <c r="T515" s="14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5">
        <v>1500</v>
      </c>
      <c r="E516" s="5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</v>
      </c>
      <c r="P516" s="5">
        <f t="shared" si="49"/>
        <v>16.670000000000002</v>
      </c>
      <c r="Q516" s="27" t="str">
        <f t="shared" si="50"/>
        <v>film &amp; video</v>
      </c>
      <c r="R516" s="27" t="str">
        <f t="shared" si="51"/>
        <v>animation</v>
      </c>
      <c r="S516" s="14">
        <f t="shared" si="52"/>
        <v>41830.405636574069</v>
      </c>
      <c r="T516" s="14">
        <f t="shared" si="53"/>
        <v>41860.405636574069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5">
        <v>97000</v>
      </c>
      <c r="E517" s="5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</v>
      </c>
      <c r="P517" s="5">
        <f t="shared" si="49"/>
        <v>725.03</v>
      </c>
      <c r="Q517" s="27" t="str">
        <f t="shared" si="50"/>
        <v>film &amp; video</v>
      </c>
      <c r="R517" s="27" t="str">
        <f t="shared" si="51"/>
        <v>animation</v>
      </c>
      <c r="S517" s="14">
        <f t="shared" si="52"/>
        <v>42327.282418981478</v>
      </c>
      <c r="T517" s="14">
        <f t="shared" si="53"/>
        <v>42367.282418981478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5">
        <v>5000</v>
      </c>
      <c r="E518" s="5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>
        <f t="shared" si="49"/>
        <v>0</v>
      </c>
      <c r="Q518" s="27" t="str">
        <f t="shared" si="50"/>
        <v>film &amp; video</v>
      </c>
      <c r="R518" s="27" t="str">
        <f t="shared" si="51"/>
        <v>animation</v>
      </c>
      <c r="S518" s="14">
        <f t="shared" si="52"/>
        <v>42091.570370370369</v>
      </c>
      <c r="T518" s="14">
        <f t="shared" si="53"/>
        <v>42151.570370370369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5">
        <v>15000</v>
      </c>
      <c r="E519" s="5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</v>
      </c>
      <c r="P519" s="5">
        <f t="shared" si="49"/>
        <v>68.33</v>
      </c>
      <c r="Q519" s="27" t="str">
        <f t="shared" si="50"/>
        <v>film &amp; video</v>
      </c>
      <c r="R519" s="27" t="str">
        <f t="shared" si="51"/>
        <v>animation</v>
      </c>
      <c r="S519" s="14">
        <f t="shared" si="52"/>
        <v>42738.406956018516</v>
      </c>
      <c r="T519" s="14">
        <f t="shared" si="53"/>
        <v>42768.406956018516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5">
        <v>7175</v>
      </c>
      <c r="E520" s="5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>
        <f t="shared" si="49"/>
        <v>0</v>
      </c>
      <c r="Q520" s="27" t="str">
        <f t="shared" si="50"/>
        <v>film &amp; video</v>
      </c>
      <c r="R520" s="27" t="str">
        <f t="shared" si="51"/>
        <v>animation</v>
      </c>
      <c r="S520" s="14">
        <f t="shared" si="52"/>
        <v>42223.407685185179</v>
      </c>
      <c r="T520" s="14">
        <f t="shared" si="53"/>
        <v>42253.406944444439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5">
        <v>12001</v>
      </c>
      <c r="E521" s="5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23</v>
      </c>
      <c r="P521" s="5">
        <f t="shared" si="49"/>
        <v>39.229999999999997</v>
      </c>
      <c r="Q521" s="27" t="str">
        <f t="shared" si="50"/>
        <v>film &amp; video</v>
      </c>
      <c r="R521" s="27" t="str">
        <f t="shared" si="51"/>
        <v>animation</v>
      </c>
      <c r="S521" s="14">
        <f t="shared" si="52"/>
        <v>41218.183113425926</v>
      </c>
      <c r="T521" s="14">
        <f t="shared" si="53"/>
        <v>41248.183113425926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5">
        <v>5000</v>
      </c>
      <c r="E522" s="5">
        <v>5105</v>
      </c>
      <c r="F522" s="1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</v>
      </c>
      <c r="P522" s="5">
        <f t="shared" si="49"/>
        <v>150.15</v>
      </c>
      <c r="Q522" s="27" t="str">
        <f t="shared" si="50"/>
        <v>theater</v>
      </c>
      <c r="R522" s="27" t="str">
        <f t="shared" si="51"/>
        <v>plays</v>
      </c>
      <c r="S522" s="14">
        <f t="shared" si="52"/>
        <v>42318.493761574071</v>
      </c>
      <c r="T522" s="14">
        <f t="shared" si="53"/>
        <v>42348.493761574071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5">
        <v>5000</v>
      </c>
      <c r="E523" s="5">
        <v>5232</v>
      </c>
      <c r="F523" s="12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105</v>
      </c>
      <c r="P523" s="5">
        <f t="shared" si="49"/>
        <v>93.43</v>
      </c>
      <c r="Q523" s="27" t="str">
        <f t="shared" si="50"/>
        <v>theater</v>
      </c>
      <c r="R523" s="27" t="str">
        <f t="shared" si="51"/>
        <v>plays</v>
      </c>
      <c r="S523" s="14">
        <f t="shared" si="52"/>
        <v>42645.884479166663</v>
      </c>
      <c r="T523" s="14">
        <f t="shared" si="53"/>
        <v>42674.999305555553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5">
        <v>3000</v>
      </c>
      <c r="E524" s="5">
        <v>3440</v>
      </c>
      <c r="F524" s="12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114.99999999999999</v>
      </c>
      <c r="P524" s="5">
        <f t="shared" si="49"/>
        <v>110.97</v>
      </c>
      <c r="Q524" s="27" t="str">
        <f t="shared" si="50"/>
        <v>theater</v>
      </c>
      <c r="R524" s="27" t="str">
        <f t="shared" si="51"/>
        <v>plays</v>
      </c>
      <c r="S524" s="14">
        <f t="shared" si="52"/>
        <v>42429.832465277774</v>
      </c>
      <c r="T524" s="14">
        <f t="shared" si="53"/>
        <v>42449.790798611109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5">
        <v>5000</v>
      </c>
      <c r="E525" s="5">
        <v>6030</v>
      </c>
      <c r="F525" s="12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121</v>
      </c>
      <c r="P525" s="5">
        <f t="shared" si="49"/>
        <v>71.790000000000006</v>
      </c>
      <c r="Q525" s="27" t="str">
        <f t="shared" si="50"/>
        <v>theater</v>
      </c>
      <c r="R525" s="27" t="str">
        <f t="shared" si="51"/>
        <v>plays</v>
      </c>
      <c r="S525" s="14">
        <f t="shared" si="52"/>
        <v>42237.924490740734</v>
      </c>
      <c r="T525" s="14">
        <f t="shared" si="53"/>
        <v>42267.924490740734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5">
        <v>3500</v>
      </c>
      <c r="E526" s="5">
        <v>3803.55</v>
      </c>
      <c r="F526" s="12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109.00000000000001</v>
      </c>
      <c r="P526" s="5">
        <f t="shared" si="49"/>
        <v>29.26</v>
      </c>
      <c r="Q526" s="27" t="str">
        <f t="shared" si="50"/>
        <v>theater</v>
      </c>
      <c r="R526" s="27" t="str">
        <f t="shared" si="51"/>
        <v>plays</v>
      </c>
      <c r="S526" s="14">
        <f t="shared" si="52"/>
        <v>42492.508900462963</v>
      </c>
      <c r="T526" s="14">
        <f t="shared" si="53"/>
        <v>42522.508900462963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5">
        <v>12000</v>
      </c>
      <c r="E527" s="5">
        <v>12000</v>
      </c>
      <c r="F527" s="12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5">
        <f t="shared" si="49"/>
        <v>1000</v>
      </c>
      <c r="Q527" s="27" t="str">
        <f t="shared" si="50"/>
        <v>theater</v>
      </c>
      <c r="R527" s="27" t="str">
        <f t="shared" si="51"/>
        <v>plays</v>
      </c>
      <c r="S527" s="14">
        <f t="shared" si="52"/>
        <v>41850.192604166667</v>
      </c>
      <c r="T527" s="14">
        <f t="shared" si="53"/>
        <v>41895.192604166667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5">
        <v>1500</v>
      </c>
      <c r="E528" s="5">
        <v>1710</v>
      </c>
      <c r="F528" s="12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5">
        <f t="shared" si="49"/>
        <v>74.349999999999994</v>
      </c>
      <c r="Q528" s="27" t="str">
        <f t="shared" si="50"/>
        <v>theater</v>
      </c>
      <c r="R528" s="27" t="str">
        <f t="shared" si="51"/>
        <v>plays</v>
      </c>
      <c r="S528" s="14">
        <f t="shared" si="52"/>
        <v>42192.383611111109</v>
      </c>
      <c r="T528" s="14">
        <f t="shared" si="53"/>
        <v>42223.499999999993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5">
        <v>10000</v>
      </c>
      <c r="E529" s="5">
        <v>10085</v>
      </c>
      <c r="F529" s="12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101</v>
      </c>
      <c r="P529" s="5">
        <f t="shared" si="49"/>
        <v>63.83</v>
      </c>
      <c r="Q529" s="27" t="str">
        <f t="shared" si="50"/>
        <v>theater</v>
      </c>
      <c r="R529" s="27" t="str">
        <f t="shared" si="51"/>
        <v>plays</v>
      </c>
      <c r="S529" s="14">
        <f t="shared" si="52"/>
        <v>42752.997291666667</v>
      </c>
      <c r="T529" s="14">
        <f t="shared" si="53"/>
        <v>42783.461805555555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5">
        <v>1150</v>
      </c>
      <c r="E530" s="5">
        <v>1330</v>
      </c>
      <c r="F530" s="12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115.99999999999999</v>
      </c>
      <c r="P530" s="5">
        <f t="shared" si="49"/>
        <v>44.33</v>
      </c>
      <c r="Q530" s="27" t="str">
        <f t="shared" si="50"/>
        <v>theater</v>
      </c>
      <c r="R530" s="27" t="str">
        <f t="shared" si="51"/>
        <v>plays</v>
      </c>
      <c r="S530" s="14">
        <f t="shared" si="52"/>
        <v>42155.71188657407</v>
      </c>
      <c r="T530" s="14">
        <f t="shared" si="53"/>
        <v>42176.680555555555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5">
        <v>1200</v>
      </c>
      <c r="E531" s="5">
        <v>1565</v>
      </c>
      <c r="F531" s="12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</v>
      </c>
      <c r="P531" s="5">
        <f t="shared" si="49"/>
        <v>86.94</v>
      </c>
      <c r="Q531" s="27" t="str">
        <f t="shared" si="50"/>
        <v>theater</v>
      </c>
      <c r="R531" s="27" t="str">
        <f t="shared" si="51"/>
        <v>plays</v>
      </c>
      <c r="S531" s="14">
        <f t="shared" si="52"/>
        <v>42724.822847222218</v>
      </c>
      <c r="T531" s="14">
        <f t="shared" si="53"/>
        <v>42745.999999999993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5">
        <v>3405</v>
      </c>
      <c r="E532" s="5">
        <v>3670</v>
      </c>
      <c r="F532" s="1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108</v>
      </c>
      <c r="P532" s="5">
        <f t="shared" si="49"/>
        <v>126.55</v>
      </c>
      <c r="Q532" s="27" t="str">
        <f t="shared" si="50"/>
        <v>theater</v>
      </c>
      <c r="R532" s="27" t="str">
        <f t="shared" si="51"/>
        <v>plays</v>
      </c>
      <c r="S532" s="14">
        <f t="shared" si="52"/>
        <v>42157.382731481477</v>
      </c>
      <c r="T532" s="14">
        <f t="shared" si="53"/>
        <v>42178.874999999993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5">
        <v>4000</v>
      </c>
      <c r="E533" s="5">
        <v>4000</v>
      </c>
      <c r="F533" s="12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5">
        <f t="shared" si="49"/>
        <v>129.03</v>
      </c>
      <c r="Q533" s="27" t="str">
        <f t="shared" si="50"/>
        <v>theater</v>
      </c>
      <c r="R533" s="27" t="str">
        <f t="shared" si="51"/>
        <v>plays</v>
      </c>
      <c r="S533" s="14">
        <f t="shared" si="52"/>
        <v>42675.856817129628</v>
      </c>
      <c r="T533" s="14">
        <f t="shared" si="53"/>
        <v>42721.082638888889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5">
        <v>10000</v>
      </c>
      <c r="E534" s="5">
        <v>12325</v>
      </c>
      <c r="F534" s="12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</v>
      </c>
      <c r="P534" s="5">
        <f t="shared" si="49"/>
        <v>71.239999999999995</v>
      </c>
      <c r="Q534" s="27" t="str">
        <f t="shared" si="50"/>
        <v>theater</v>
      </c>
      <c r="R534" s="27" t="str">
        <f t="shared" si="51"/>
        <v>plays</v>
      </c>
      <c r="S534" s="14">
        <f t="shared" si="52"/>
        <v>42472.798703703702</v>
      </c>
      <c r="T534" s="14">
        <f t="shared" si="53"/>
        <v>42502.798703703702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5">
        <v>2000</v>
      </c>
      <c r="E535" s="5">
        <v>2004</v>
      </c>
      <c r="F535" s="12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</v>
      </c>
      <c r="P535" s="5">
        <f t="shared" si="49"/>
        <v>117.88</v>
      </c>
      <c r="Q535" s="27" t="str">
        <f t="shared" si="50"/>
        <v>theater</v>
      </c>
      <c r="R535" s="27" t="str">
        <f t="shared" si="51"/>
        <v>plays</v>
      </c>
      <c r="S535" s="14">
        <f t="shared" si="52"/>
        <v>42482.226446759254</v>
      </c>
      <c r="T535" s="14">
        <f t="shared" si="53"/>
        <v>42506.226446759254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5">
        <v>15000</v>
      </c>
      <c r="E536" s="5">
        <v>15700</v>
      </c>
      <c r="F536" s="12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105</v>
      </c>
      <c r="P536" s="5">
        <f t="shared" si="49"/>
        <v>327.08</v>
      </c>
      <c r="Q536" s="27" t="str">
        <f t="shared" si="50"/>
        <v>theater</v>
      </c>
      <c r="R536" s="27" t="str">
        <f t="shared" si="51"/>
        <v>plays</v>
      </c>
      <c r="S536" s="14">
        <f t="shared" si="52"/>
        <v>42270.602662037032</v>
      </c>
      <c r="T536" s="14">
        <f t="shared" si="53"/>
        <v>42309.749999999993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5">
        <v>2000</v>
      </c>
      <c r="E537" s="5">
        <v>2050</v>
      </c>
      <c r="F537" s="12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103</v>
      </c>
      <c r="P537" s="5">
        <f t="shared" si="49"/>
        <v>34.75</v>
      </c>
      <c r="Q537" s="27" t="str">
        <f t="shared" si="50"/>
        <v>theater</v>
      </c>
      <c r="R537" s="27" t="str">
        <f t="shared" si="51"/>
        <v>plays</v>
      </c>
      <c r="S537" s="14">
        <f t="shared" si="52"/>
        <v>42711.336863425917</v>
      </c>
      <c r="T537" s="14">
        <f t="shared" si="53"/>
        <v>42741.336863425917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5">
        <v>3300</v>
      </c>
      <c r="E538" s="5">
        <v>3902.5</v>
      </c>
      <c r="F538" s="12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</v>
      </c>
      <c r="P538" s="5">
        <f t="shared" si="49"/>
        <v>100.06</v>
      </c>
      <c r="Q538" s="27" t="str">
        <f t="shared" si="50"/>
        <v>theater</v>
      </c>
      <c r="R538" s="27" t="str">
        <f t="shared" si="51"/>
        <v>plays</v>
      </c>
      <c r="S538" s="14">
        <f t="shared" si="52"/>
        <v>42179.136655092596</v>
      </c>
      <c r="T538" s="14">
        <f t="shared" si="53"/>
        <v>42219.541666666664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5">
        <v>2000</v>
      </c>
      <c r="E539" s="5">
        <v>2410</v>
      </c>
      <c r="F539" s="12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121</v>
      </c>
      <c r="P539" s="5">
        <f t="shared" si="49"/>
        <v>40.85</v>
      </c>
      <c r="Q539" s="27" t="str">
        <f t="shared" si="50"/>
        <v>theater</v>
      </c>
      <c r="R539" s="27" t="str">
        <f t="shared" si="51"/>
        <v>plays</v>
      </c>
      <c r="S539" s="14">
        <f t="shared" si="52"/>
        <v>42282.560081018521</v>
      </c>
      <c r="T539" s="14">
        <f t="shared" si="53"/>
        <v>42312.601747685178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5">
        <v>5000</v>
      </c>
      <c r="E540" s="5">
        <v>15121</v>
      </c>
      <c r="F540" s="12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</v>
      </c>
      <c r="P540" s="5">
        <f t="shared" si="49"/>
        <v>252.02</v>
      </c>
      <c r="Q540" s="27" t="str">
        <f t="shared" si="50"/>
        <v>theater</v>
      </c>
      <c r="R540" s="27" t="str">
        <f t="shared" si="51"/>
        <v>plays</v>
      </c>
      <c r="S540" s="14">
        <f t="shared" si="52"/>
        <v>42473.586377314808</v>
      </c>
      <c r="T540" s="14">
        <f t="shared" si="53"/>
        <v>42503.586377314808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5">
        <v>500</v>
      </c>
      <c r="E541" s="5">
        <v>503.22</v>
      </c>
      <c r="F541" s="12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101</v>
      </c>
      <c r="P541" s="5">
        <f t="shared" si="49"/>
        <v>25.16</v>
      </c>
      <c r="Q541" s="27" t="str">
        <f t="shared" si="50"/>
        <v>theater</v>
      </c>
      <c r="R541" s="27" t="str">
        <f t="shared" si="51"/>
        <v>plays</v>
      </c>
      <c r="S541" s="14">
        <f t="shared" si="52"/>
        <v>42534.841516203705</v>
      </c>
      <c r="T541" s="14">
        <f t="shared" si="53"/>
        <v>42555.841516203705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5">
        <v>15000</v>
      </c>
      <c r="E542" s="5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0</v>
      </c>
      <c r="P542" s="5">
        <f t="shared" si="49"/>
        <v>1</v>
      </c>
      <c r="Q542" s="27" t="str">
        <f t="shared" si="50"/>
        <v>technology</v>
      </c>
      <c r="R542" s="27" t="str">
        <f t="shared" si="51"/>
        <v>web</v>
      </c>
      <c r="S542" s="14">
        <f t="shared" si="52"/>
        <v>42009.608865740738</v>
      </c>
      <c r="T542" s="14">
        <f t="shared" si="53"/>
        <v>42039.608865740738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5">
        <v>4500</v>
      </c>
      <c r="E543" s="5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1</v>
      </c>
      <c r="P543" s="5">
        <f t="shared" si="49"/>
        <v>25</v>
      </c>
      <c r="Q543" s="27" t="str">
        <f t="shared" si="50"/>
        <v>technology</v>
      </c>
      <c r="R543" s="27" t="str">
        <f t="shared" si="51"/>
        <v>web</v>
      </c>
      <c r="S543" s="14">
        <f t="shared" si="52"/>
        <v>42275.838356481479</v>
      </c>
      <c r="T543" s="14">
        <f t="shared" si="53"/>
        <v>42305.838356481479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5">
        <v>250000</v>
      </c>
      <c r="E544" s="5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0</v>
      </c>
      <c r="P544" s="5">
        <f t="shared" si="49"/>
        <v>1</v>
      </c>
      <c r="Q544" s="27" t="str">
        <f t="shared" si="50"/>
        <v>technology</v>
      </c>
      <c r="R544" s="27" t="str">
        <f t="shared" si="51"/>
        <v>web</v>
      </c>
      <c r="S544" s="14">
        <f t="shared" si="52"/>
        <v>42433.529120370367</v>
      </c>
      <c r="T544" s="14">
        <f t="shared" si="53"/>
        <v>42493.487453703703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5">
        <v>22000</v>
      </c>
      <c r="E545" s="5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</v>
      </c>
      <c r="P545" s="5">
        <f t="shared" si="49"/>
        <v>35</v>
      </c>
      <c r="Q545" s="27" t="str">
        <f t="shared" si="50"/>
        <v>technology</v>
      </c>
      <c r="R545" s="27" t="str">
        <f t="shared" si="51"/>
        <v>web</v>
      </c>
      <c r="S545" s="14">
        <f t="shared" si="52"/>
        <v>41913.88381944444</v>
      </c>
      <c r="T545" s="14">
        <f t="shared" si="53"/>
        <v>41943.88381944444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5">
        <v>500</v>
      </c>
      <c r="E546" s="5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</v>
      </c>
      <c r="P546" s="5">
        <f t="shared" si="49"/>
        <v>3</v>
      </c>
      <c r="Q546" s="27" t="str">
        <f t="shared" si="50"/>
        <v>technology</v>
      </c>
      <c r="R546" s="27" t="str">
        <f t="shared" si="51"/>
        <v>web</v>
      </c>
      <c r="S546" s="14">
        <f t="shared" si="52"/>
        <v>42525.448611111111</v>
      </c>
      <c r="T546" s="14">
        <f t="shared" si="53"/>
        <v>42555.448611111111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5">
        <v>50000</v>
      </c>
      <c r="E547" s="5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</v>
      </c>
      <c r="P547" s="5">
        <f t="shared" si="49"/>
        <v>402.71</v>
      </c>
      <c r="Q547" s="27" t="str">
        <f t="shared" si="50"/>
        <v>technology</v>
      </c>
      <c r="R547" s="27" t="str">
        <f t="shared" si="51"/>
        <v>web</v>
      </c>
      <c r="S547" s="14">
        <f t="shared" si="52"/>
        <v>42283.38413194444</v>
      </c>
      <c r="T547" s="14">
        <f t="shared" si="53"/>
        <v>42323.425798611112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5">
        <v>60000</v>
      </c>
      <c r="E548" s="5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0</v>
      </c>
      <c r="P548" s="5">
        <f t="shared" si="49"/>
        <v>26</v>
      </c>
      <c r="Q548" s="27" t="str">
        <f t="shared" si="50"/>
        <v>technology</v>
      </c>
      <c r="R548" s="27" t="str">
        <f t="shared" si="51"/>
        <v>web</v>
      </c>
      <c r="S548" s="14">
        <f t="shared" si="52"/>
        <v>42249.459664351853</v>
      </c>
      <c r="T548" s="14">
        <f t="shared" si="53"/>
        <v>42294.459664351853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5">
        <v>7500</v>
      </c>
      <c r="E549" s="5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>
        <f t="shared" si="49"/>
        <v>0</v>
      </c>
      <c r="Q549" s="27" t="str">
        <f t="shared" si="50"/>
        <v>technology</v>
      </c>
      <c r="R549" s="27" t="str">
        <f t="shared" si="51"/>
        <v>web</v>
      </c>
      <c r="S549" s="14">
        <f t="shared" si="52"/>
        <v>42380.488009259258</v>
      </c>
      <c r="T549" s="14">
        <f t="shared" si="53"/>
        <v>42410.488009259258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5">
        <v>10000</v>
      </c>
      <c r="E550" s="5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</v>
      </c>
      <c r="P550" s="5">
        <f t="shared" si="49"/>
        <v>9</v>
      </c>
      <c r="Q550" s="27" t="str">
        <f t="shared" si="50"/>
        <v>technology</v>
      </c>
      <c r="R550" s="27" t="str">
        <f t="shared" si="51"/>
        <v>web</v>
      </c>
      <c r="S550" s="14">
        <f t="shared" si="52"/>
        <v>42276.695</v>
      </c>
      <c r="T550" s="14">
        <f t="shared" si="53"/>
        <v>42306.695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5">
        <v>2500</v>
      </c>
      <c r="E551" s="5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3</v>
      </c>
      <c r="P551" s="5">
        <f t="shared" si="49"/>
        <v>8.5</v>
      </c>
      <c r="Q551" s="27" t="str">
        <f t="shared" si="50"/>
        <v>technology</v>
      </c>
      <c r="R551" s="27" t="str">
        <f t="shared" si="51"/>
        <v>web</v>
      </c>
      <c r="S551" s="14">
        <f t="shared" si="52"/>
        <v>42163.428495370368</v>
      </c>
      <c r="T551" s="14">
        <f t="shared" si="53"/>
        <v>42193.428495370368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5">
        <v>5000</v>
      </c>
      <c r="E552" s="5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1</v>
      </c>
      <c r="P552" s="5">
        <f t="shared" si="49"/>
        <v>8.75</v>
      </c>
      <c r="Q552" s="27" t="str">
        <f t="shared" si="50"/>
        <v>technology</v>
      </c>
      <c r="R552" s="27" t="str">
        <f t="shared" si="51"/>
        <v>web</v>
      </c>
      <c r="S552" s="14">
        <f t="shared" si="52"/>
        <v>42753.47042824074</v>
      </c>
      <c r="T552" s="14">
        <f t="shared" si="53"/>
        <v>42765.999999999993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5">
        <v>75000</v>
      </c>
      <c r="E553" s="5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</v>
      </c>
      <c r="P553" s="5">
        <f t="shared" si="49"/>
        <v>135.04</v>
      </c>
      <c r="Q553" s="27" t="str">
        <f t="shared" si="50"/>
        <v>technology</v>
      </c>
      <c r="R553" s="27" t="str">
        <f t="shared" si="51"/>
        <v>web</v>
      </c>
      <c r="S553" s="14">
        <f t="shared" si="52"/>
        <v>42173.067407407405</v>
      </c>
      <c r="T553" s="14">
        <f t="shared" si="53"/>
        <v>42217.536805555552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5">
        <v>45000</v>
      </c>
      <c r="E554" s="5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>
        <f t="shared" si="49"/>
        <v>0</v>
      </c>
      <c r="Q554" s="27" t="str">
        <f t="shared" si="50"/>
        <v>technology</v>
      </c>
      <c r="R554" s="27" t="str">
        <f t="shared" si="51"/>
        <v>web</v>
      </c>
      <c r="S554" s="14">
        <f t="shared" si="52"/>
        <v>42318.408518518518</v>
      </c>
      <c r="T554" s="14">
        <f t="shared" si="53"/>
        <v>42378.408518518518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5">
        <v>25000</v>
      </c>
      <c r="E555" s="5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</v>
      </c>
      <c r="P555" s="5">
        <f t="shared" si="49"/>
        <v>20.5</v>
      </c>
      <c r="Q555" s="27" t="str">
        <f t="shared" si="50"/>
        <v>technology</v>
      </c>
      <c r="R555" s="27" t="str">
        <f t="shared" si="51"/>
        <v>web</v>
      </c>
      <c r="S555" s="14">
        <f t="shared" si="52"/>
        <v>41927.511469907404</v>
      </c>
      <c r="T555" s="14">
        <f t="shared" si="53"/>
        <v>41957.553136574068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5">
        <v>3870</v>
      </c>
      <c r="E556" s="5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37</v>
      </c>
      <c r="P556" s="5">
        <f t="shared" si="49"/>
        <v>64.36</v>
      </c>
      <c r="Q556" s="27" t="str">
        <f t="shared" si="50"/>
        <v>technology</v>
      </c>
      <c r="R556" s="27" t="str">
        <f t="shared" si="51"/>
        <v>web</v>
      </c>
      <c r="S556" s="14">
        <f t="shared" si="52"/>
        <v>41901.476527777777</v>
      </c>
      <c r="T556" s="14">
        <f t="shared" si="53"/>
        <v>41931.476527777777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5">
        <v>7500</v>
      </c>
      <c r="E557" s="5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>
        <f t="shared" si="49"/>
        <v>0</v>
      </c>
      <c r="Q557" s="27" t="str">
        <f t="shared" si="50"/>
        <v>technology</v>
      </c>
      <c r="R557" s="27" t="str">
        <f t="shared" si="51"/>
        <v>web</v>
      </c>
      <c r="S557" s="14">
        <f t="shared" si="52"/>
        <v>42503.145173611112</v>
      </c>
      <c r="T557" s="14">
        <f t="shared" si="53"/>
        <v>42533.145173611112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5">
        <v>8000</v>
      </c>
      <c r="E558" s="5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3</v>
      </c>
      <c r="P558" s="5">
        <f t="shared" si="49"/>
        <v>200</v>
      </c>
      <c r="Q558" s="27" t="str">
        <f t="shared" si="50"/>
        <v>technology</v>
      </c>
      <c r="R558" s="27" t="str">
        <f t="shared" si="51"/>
        <v>web</v>
      </c>
      <c r="S558" s="14">
        <f t="shared" si="52"/>
        <v>42345.651817129627</v>
      </c>
      <c r="T558" s="14">
        <f t="shared" si="53"/>
        <v>42375.651817129627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5">
        <v>150000</v>
      </c>
      <c r="E559" s="5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1</v>
      </c>
      <c r="P559" s="5">
        <f t="shared" si="49"/>
        <v>68.3</v>
      </c>
      <c r="Q559" s="27" t="str">
        <f t="shared" si="50"/>
        <v>technology</v>
      </c>
      <c r="R559" s="27" t="str">
        <f t="shared" si="51"/>
        <v>web</v>
      </c>
      <c r="S559" s="14">
        <f t="shared" si="52"/>
        <v>42676.733831018515</v>
      </c>
      <c r="T559" s="14">
        <f t="shared" si="53"/>
        <v>42706.775497685179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5">
        <v>750</v>
      </c>
      <c r="E560" s="5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>
        <f t="shared" si="49"/>
        <v>0</v>
      </c>
      <c r="Q560" s="27" t="str">
        <f t="shared" si="50"/>
        <v>technology</v>
      </c>
      <c r="R560" s="27" t="str">
        <f t="shared" si="51"/>
        <v>web</v>
      </c>
      <c r="S560" s="14">
        <f t="shared" si="52"/>
        <v>42057.674826388888</v>
      </c>
      <c r="T560" s="14">
        <f t="shared" si="53"/>
        <v>42087.633159722223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5">
        <v>240000</v>
      </c>
      <c r="E561" s="5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0</v>
      </c>
      <c r="P561" s="5">
        <f t="shared" si="49"/>
        <v>50</v>
      </c>
      <c r="Q561" s="27" t="str">
        <f t="shared" si="50"/>
        <v>technology</v>
      </c>
      <c r="R561" s="27" t="str">
        <f t="shared" si="51"/>
        <v>web</v>
      </c>
      <c r="S561" s="14">
        <f t="shared" si="52"/>
        <v>42321.074768518512</v>
      </c>
      <c r="T561" s="14">
        <f t="shared" si="53"/>
        <v>42351.074768518512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5">
        <v>100000</v>
      </c>
      <c r="E562" s="5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0</v>
      </c>
      <c r="P562" s="5">
        <f t="shared" si="49"/>
        <v>4</v>
      </c>
      <c r="Q562" s="27" t="str">
        <f t="shared" si="50"/>
        <v>technology</v>
      </c>
      <c r="R562" s="27" t="str">
        <f t="shared" si="51"/>
        <v>web</v>
      </c>
      <c r="S562" s="14">
        <f t="shared" si="52"/>
        <v>41960.563020833331</v>
      </c>
      <c r="T562" s="14">
        <f t="shared" si="53"/>
        <v>41990.563020833331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5">
        <v>15000</v>
      </c>
      <c r="E563" s="5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</v>
      </c>
      <c r="P563" s="5">
        <f t="shared" si="49"/>
        <v>27.5</v>
      </c>
      <c r="Q563" s="27" t="str">
        <f t="shared" si="50"/>
        <v>technology</v>
      </c>
      <c r="R563" s="27" t="str">
        <f t="shared" si="51"/>
        <v>web</v>
      </c>
      <c r="S563" s="14">
        <f t="shared" si="52"/>
        <v>42268.450381944444</v>
      </c>
      <c r="T563" s="14">
        <f t="shared" si="53"/>
        <v>42303.450381944444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5">
        <v>50000</v>
      </c>
      <c r="E564" s="5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>
        <f t="shared" si="49"/>
        <v>0</v>
      </c>
      <c r="Q564" s="27" t="str">
        <f t="shared" si="50"/>
        <v>technology</v>
      </c>
      <c r="R564" s="27" t="str">
        <f t="shared" si="51"/>
        <v>web</v>
      </c>
      <c r="S564" s="14">
        <f t="shared" si="52"/>
        <v>42692.18072916667</v>
      </c>
      <c r="T564" s="14">
        <f t="shared" si="53"/>
        <v>42722.18072916667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5">
        <v>75000</v>
      </c>
      <c r="E565" s="5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0</v>
      </c>
      <c r="P565" s="5">
        <f t="shared" si="49"/>
        <v>34</v>
      </c>
      <c r="Q565" s="27" t="str">
        <f t="shared" si="50"/>
        <v>technology</v>
      </c>
      <c r="R565" s="27" t="str">
        <f t="shared" si="51"/>
        <v>web</v>
      </c>
      <c r="S565" s="14">
        <f t="shared" si="52"/>
        <v>42021.861655092587</v>
      </c>
      <c r="T565" s="14">
        <f t="shared" si="53"/>
        <v>42051.861655092587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5">
        <v>18000</v>
      </c>
      <c r="E566" s="5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0</v>
      </c>
      <c r="P566" s="5">
        <f t="shared" si="49"/>
        <v>1</v>
      </c>
      <c r="Q566" s="27" t="str">
        <f t="shared" si="50"/>
        <v>technology</v>
      </c>
      <c r="R566" s="27" t="str">
        <f t="shared" si="51"/>
        <v>web</v>
      </c>
      <c r="S566" s="14">
        <f t="shared" si="52"/>
        <v>42411.734664351847</v>
      </c>
      <c r="T566" s="14">
        <f t="shared" si="53"/>
        <v>42441.734664351847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5">
        <v>25000</v>
      </c>
      <c r="E567" s="5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>
        <f t="shared" si="49"/>
        <v>0</v>
      </c>
      <c r="Q567" s="27" t="str">
        <f t="shared" si="50"/>
        <v>technology</v>
      </c>
      <c r="R567" s="27" t="str">
        <f t="shared" si="51"/>
        <v>web</v>
      </c>
      <c r="S567" s="14">
        <f t="shared" si="52"/>
        <v>42165.576956018522</v>
      </c>
      <c r="T567" s="14">
        <f t="shared" si="53"/>
        <v>42195.576956018522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5">
        <v>5000</v>
      </c>
      <c r="E568" s="5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</v>
      </c>
      <c r="P568" s="5">
        <f t="shared" si="49"/>
        <v>1</v>
      </c>
      <c r="Q568" s="27" t="str">
        <f t="shared" si="50"/>
        <v>technology</v>
      </c>
      <c r="R568" s="27" t="str">
        <f t="shared" si="51"/>
        <v>web</v>
      </c>
      <c r="S568" s="14">
        <f t="shared" si="52"/>
        <v>42535.476076388884</v>
      </c>
      <c r="T568" s="14">
        <f t="shared" si="53"/>
        <v>42565.476076388884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5">
        <v>10000</v>
      </c>
      <c r="E569" s="5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>
        <f t="shared" si="49"/>
        <v>0</v>
      </c>
      <c r="Q569" s="27" t="str">
        <f t="shared" si="50"/>
        <v>technology</v>
      </c>
      <c r="R569" s="27" t="str">
        <f t="shared" si="51"/>
        <v>web</v>
      </c>
      <c r="S569" s="14">
        <f t="shared" si="52"/>
        <v>41975.634189814817</v>
      </c>
      <c r="T569" s="14">
        <f t="shared" si="53"/>
        <v>42005.634189814817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5">
        <v>24500</v>
      </c>
      <c r="E570" s="5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5">
        <f t="shared" si="49"/>
        <v>49</v>
      </c>
      <c r="Q570" s="27" t="str">
        <f t="shared" si="50"/>
        <v>technology</v>
      </c>
      <c r="R570" s="27" t="str">
        <f t="shared" si="51"/>
        <v>web</v>
      </c>
      <c r="S570" s="14">
        <f t="shared" si="52"/>
        <v>42348.713229166664</v>
      </c>
      <c r="T570" s="14">
        <f t="shared" si="53"/>
        <v>42385.249999999993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5">
        <v>2500</v>
      </c>
      <c r="E571" s="5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1</v>
      </c>
      <c r="P571" s="5">
        <f t="shared" si="49"/>
        <v>20</v>
      </c>
      <c r="Q571" s="27" t="str">
        <f t="shared" si="50"/>
        <v>technology</v>
      </c>
      <c r="R571" s="27" t="str">
        <f t="shared" si="51"/>
        <v>web</v>
      </c>
      <c r="S571" s="14">
        <f t="shared" si="52"/>
        <v>42340.639027777775</v>
      </c>
      <c r="T571" s="14">
        <f t="shared" si="53"/>
        <v>42370.639027777775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5">
        <v>85000</v>
      </c>
      <c r="E572" s="5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</v>
      </c>
      <c r="P572" s="5">
        <f t="shared" si="49"/>
        <v>142</v>
      </c>
      <c r="Q572" s="27" t="str">
        <f t="shared" si="50"/>
        <v>technology</v>
      </c>
      <c r="R572" s="27" t="str">
        <f t="shared" si="51"/>
        <v>web</v>
      </c>
      <c r="S572" s="14">
        <f t="shared" si="52"/>
        <v>42388.589918981481</v>
      </c>
      <c r="T572" s="14">
        <f t="shared" si="53"/>
        <v>42418.589918981481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5">
        <v>25000</v>
      </c>
      <c r="E573" s="5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</v>
      </c>
      <c r="P573" s="5">
        <f t="shared" si="49"/>
        <v>53</v>
      </c>
      <c r="Q573" s="27" t="str">
        <f t="shared" si="50"/>
        <v>technology</v>
      </c>
      <c r="R573" s="27" t="str">
        <f t="shared" si="51"/>
        <v>web</v>
      </c>
      <c r="S573" s="14">
        <f t="shared" si="52"/>
        <v>42192.607905092591</v>
      </c>
      <c r="T573" s="14">
        <f t="shared" si="53"/>
        <v>42211.957638888889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5">
        <v>2500</v>
      </c>
      <c r="E574" s="5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>
        <f t="shared" si="49"/>
        <v>0</v>
      </c>
      <c r="Q574" s="27" t="str">
        <f t="shared" si="50"/>
        <v>technology</v>
      </c>
      <c r="R574" s="27" t="str">
        <f t="shared" si="51"/>
        <v>web</v>
      </c>
      <c r="S574" s="14">
        <f t="shared" si="52"/>
        <v>42282.507962962954</v>
      </c>
      <c r="T574" s="14">
        <f t="shared" si="53"/>
        <v>42312.549629629626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5">
        <v>88888</v>
      </c>
      <c r="E575" s="5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</v>
      </c>
      <c r="P575" s="5">
        <f t="shared" si="49"/>
        <v>38.44</v>
      </c>
      <c r="Q575" s="27" t="str">
        <f t="shared" si="50"/>
        <v>technology</v>
      </c>
      <c r="R575" s="27" t="str">
        <f t="shared" si="51"/>
        <v>web</v>
      </c>
      <c r="S575" s="14">
        <f t="shared" si="52"/>
        <v>41962.841793981475</v>
      </c>
      <c r="T575" s="14">
        <f t="shared" si="53"/>
        <v>42021.841666666667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5">
        <v>11180</v>
      </c>
      <c r="E576" s="5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1</v>
      </c>
      <c r="P576" s="5">
        <f t="shared" si="49"/>
        <v>20</v>
      </c>
      <c r="Q576" s="27" t="str">
        <f t="shared" si="50"/>
        <v>technology</v>
      </c>
      <c r="R576" s="27" t="str">
        <f t="shared" si="51"/>
        <v>web</v>
      </c>
      <c r="S576" s="14">
        <f t="shared" si="52"/>
        <v>42632.235034722216</v>
      </c>
      <c r="T576" s="14">
        <f t="shared" si="53"/>
        <v>42662.235034722216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5">
        <v>60000</v>
      </c>
      <c r="E577" s="5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</v>
      </c>
      <c r="P577" s="5">
        <f t="shared" si="49"/>
        <v>64.75</v>
      </c>
      <c r="Q577" s="27" t="str">
        <f t="shared" si="50"/>
        <v>technology</v>
      </c>
      <c r="R577" s="27" t="str">
        <f t="shared" si="51"/>
        <v>web</v>
      </c>
      <c r="S577" s="14">
        <f t="shared" si="52"/>
        <v>42138.484293981477</v>
      </c>
      <c r="T577" s="14">
        <f t="shared" si="53"/>
        <v>42168.484293981477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5">
        <v>80000</v>
      </c>
      <c r="E578" s="5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0</v>
      </c>
      <c r="P578" s="5">
        <f t="shared" si="49"/>
        <v>1</v>
      </c>
      <c r="Q578" s="27" t="str">
        <f t="shared" si="50"/>
        <v>technology</v>
      </c>
      <c r="R578" s="27" t="str">
        <f t="shared" si="51"/>
        <v>web</v>
      </c>
      <c r="S578" s="14">
        <f t="shared" si="52"/>
        <v>42031.263333333329</v>
      </c>
      <c r="T578" s="14">
        <f t="shared" si="53"/>
        <v>42091.221666666665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5">
        <v>5000</v>
      </c>
      <c r="E579" s="5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ROUND(E579/D579,2)*100</f>
        <v>0</v>
      </c>
      <c r="P579" s="5">
        <f t="shared" ref="P579:P642" si="55">IF(L579=0,0,ROUND(E579/L579,2))</f>
        <v>10</v>
      </c>
      <c r="Q579" s="27" t="str">
        <f t="shared" ref="Q579:Q642" si="56">IF((FIND("/",N579,1)&gt;0),
LEFT(N579,(FIND("/",N579,1)-1)),N579)</f>
        <v>technology</v>
      </c>
      <c r="R579" s="27" t="str">
        <f t="shared" ref="R579:R642" si="57">IF((FIND("/",N579,1)&gt;0),
RIGHT(N579,(LEN(N579)-1-LEN(Q579))),"")</f>
        <v>web</v>
      </c>
      <c r="S579" s="14">
        <f t="shared" ref="S579:S642" si="58">(((J579/60)/60)/24)+DATE(1970,1,1)+(-5/24)</f>
        <v>42450.380810185183</v>
      </c>
      <c r="T579" s="14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5">
        <v>125000</v>
      </c>
      <c r="E580" s="5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0</v>
      </c>
      <c r="P580" s="5">
        <f t="shared" si="55"/>
        <v>2</v>
      </c>
      <c r="Q580" s="27" t="str">
        <f t="shared" si="56"/>
        <v>technology</v>
      </c>
      <c r="R580" s="27" t="str">
        <f t="shared" si="57"/>
        <v>web</v>
      </c>
      <c r="S580" s="14">
        <f t="shared" si="58"/>
        <v>42230.370289351849</v>
      </c>
      <c r="T580" s="14">
        <f t="shared" si="59"/>
        <v>42254.370289351849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5">
        <v>12000</v>
      </c>
      <c r="E581" s="5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</v>
      </c>
      <c r="P581" s="5">
        <f t="shared" si="55"/>
        <v>35</v>
      </c>
      <c r="Q581" s="27" t="str">
        <f t="shared" si="56"/>
        <v>technology</v>
      </c>
      <c r="R581" s="27" t="str">
        <f t="shared" si="57"/>
        <v>web</v>
      </c>
      <c r="S581" s="14">
        <f t="shared" si="58"/>
        <v>41968.643784722219</v>
      </c>
      <c r="T581" s="14">
        <f t="shared" si="59"/>
        <v>41998.643784722219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5">
        <v>3000</v>
      </c>
      <c r="E582" s="5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0</v>
      </c>
      <c r="P582" s="5">
        <f t="shared" si="55"/>
        <v>1</v>
      </c>
      <c r="Q582" s="27" t="str">
        <f t="shared" si="56"/>
        <v>technology</v>
      </c>
      <c r="R582" s="27" t="str">
        <f t="shared" si="57"/>
        <v>web</v>
      </c>
      <c r="S582" s="14">
        <f t="shared" si="58"/>
        <v>42605.699849537035</v>
      </c>
      <c r="T582" s="14">
        <f t="shared" si="59"/>
        <v>42635.699849537035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5">
        <v>400</v>
      </c>
      <c r="E583" s="5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>
        <f t="shared" si="55"/>
        <v>0</v>
      </c>
      <c r="Q583" s="27" t="str">
        <f t="shared" si="56"/>
        <v>technology</v>
      </c>
      <c r="R583" s="27" t="str">
        <f t="shared" si="57"/>
        <v>web</v>
      </c>
      <c r="S583" s="14">
        <f t="shared" si="58"/>
        <v>42187.804444444446</v>
      </c>
      <c r="T583" s="14">
        <f t="shared" si="59"/>
        <v>42217.804444444446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5">
        <v>100000</v>
      </c>
      <c r="E584" s="5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>
        <f t="shared" si="55"/>
        <v>0</v>
      </c>
      <c r="Q584" s="27" t="str">
        <f t="shared" si="56"/>
        <v>technology</v>
      </c>
      <c r="R584" s="27" t="str">
        <f t="shared" si="57"/>
        <v>web</v>
      </c>
      <c r="S584" s="14">
        <f t="shared" si="58"/>
        <v>42055.531469907401</v>
      </c>
      <c r="T584" s="14">
        <f t="shared" si="59"/>
        <v>42078.541666666664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5">
        <v>9000</v>
      </c>
      <c r="E585" s="5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0</v>
      </c>
      <c r="P585" s="5">
        <f t="shared" si="55"/>
        <v>1</v>
      </c>
      <c r="Q585" s="27" t="str">
        <f t="shared" si="56"/>
        <v>technology</v>
      </c>
      <c r="R585" s="27" t="str">
        <f t="shared" si="57"/>
        <v>web</v>
      </c>
      <c r="S585" s="14">
        <f t="shared" si="58"/>
        <v>42052.730173611104</v>
      </c>
      <c r="T585" s="14">
        <f t="shared" si="59"/>
        <v>42082.688506944447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5">
        <v>1000</v>
      </c>
      <c r="E586" s="5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5">
        <f t="shared" si="55"/>
        <v>5</v>
      </c>
      <c r="Q586" s="27" t="str">
        <f t="shared" si="56"/>
        <v>technology</v>
      </c>
      <c r="R586" s="27" t="str">
        <f t="shared" si="57"/>
        <v>web</v>
      </c>
      <c r="S586" s="14">
        <f t="shared" si="58"/>
        <v>42049.508287037032</v>
      </c>
      <c r="T586" s="14">
        <f t="shared" si="59"/>
        <v>42079.466620370367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5">
        <v>9000</v>
      </c>
      <c r="E587" s="5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>
        <f t="shared" si="55"/>
        <v>0</v>
      </c>
      <c r="Q587" s="27" t="str">
        <f t="shared" si="56"/>
        <v>technology</v>
      </c>
      <c r="R587" s="27" t="str">
        <f t="shared" si="57"/>
        <v>web</v>
      </c>
      <c r="S587" s="14">
        <f t="shared" si="58"/>
        <v>42283.182604166665</v>
      </c>
      <c r="T587" s="14">
        <f t="shared" si="59"/>
        <v>42338.791666666664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5">
        <v>10000</v>
      </c>
      <c r="E588" s="5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1</v>
      </c>
      <c r="P588" s="5">
        <f t="shared" si="55"/>
        <v>14</v>
      </c>
      <c r="Q588" s="27" t="str">
        <f t="shared" si="56"/>
        <v>technology</v>
      </c>
      <c r="R588" s="27" t="str">
        <f t="shared" si="57"/>
        <v>web</v>
      </c>
      <c r="S588" s="14">
        <f t="shared" si="58"/>
        <v>42020.645914351851</v>
      </c>
      <c r="T588" s="14">
        <f t="shared" si="59"/>
        <v>42050.645914351851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5">
        <v>30000</v>
      </c>
      <c r="E589" s="5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</v>
      </c>
      <c r="P589" s="5">
        <f t="shared" si="55"/>
        <v>389.29</v>
      </c>
      <c r="Q589" s="27" t="str">
        <f t="shared" si="56"/>
        <v>technology</v>
      </c>
      <c r="R589" s="27" t="str">
        <f t="shared" si="57"/>
        <v>web</v>
      </c>
      <c r="S589" s="14">
        <f t="shared" si="58"/>
        <v>42080.548993055556</v>
      </c>
      <c r="T589" s="14">
        <f t="shared" si="59"/>
        <v>42110.548993055556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5">
        <v>9000</v>
      </c>
      <c r="E590" s="5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</v>
      </c>
      <c r="P590" s="5">
        <f t="shared" si="55"/>
        <v>150.5</v>
      </c>
      <c r="Q590" s="27" t="str">
        <f t="shared" si="56"/>
        <v>technology</v>
      </c>
      <c r="R590" s="27" t="str">
        <f t="shared" si="57"/>
        <v>web</v>
      </c>
      <c r="S590" s="14">
        <f t="shared" si="58"/>
        <v>42631.56118055556</v>
      </c>
      <c r="T590" s="14">
        <f t="shared" si="59"/>
        <v>42691.602847222217</v>
      </c>
    </row>
    <row r="591" spans="1:20" x14ac:dyDescent="0.25">
      <c r="A591">
        <v>589</v>
      </c>
      <c r="B591" s="1" t="s">
        <v>590</v>
      </c>
      <c r="C591" s="1" t="s">
        <v>4699</v>
      </c>
      <c r="D591" s="5">
        <v>7500</v>
      </c>
      <c r="E591" s="5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0</v>
      </c>
      <c r="P591" s="5">
        <f t="shared" si="55"/>
        <v>1</v>
      </c>
      <c r="Q591" s="27" t="str">
        <f t="shared" si="56"/>
        <v>technology</v>
      </c>
      <c r="R591" s="27" t="str">
        <f t="shared" si="57"/>
        <v>web</v>
      </c>
      <c r="S591" s="14">
        <f t="shared" si="58"/>
        <v>42178.406238425923</v>
      </c>
      <c r="T591" s="14">
        <f t="shared" si="59"/>
        <v>42193.406238425923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5">
        <v>5000</v>
      </c>
      <c r="E592" s="5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</v>
      </c>
      <c r="P592" s="5">
        <f t="shared" si="55"/>
        <v>24.78</v>
      </c>
      <c r="Q592" s="27" t="str">
        <f t="shared" si="56"/>
        <v>technology</v>
      </c>
      <c r="R592" s="27" t="str">
        <f t="shared" si="57"/>
        <v>web</v>
      </c>
      <c r="S592" s="14">
        <f t="shared" si="58"/>
        <v>42377.34642361111</v>
      </c>
      <c r="T592" s="14">
        <f t="shared" si="59"/>
        <v>42408.334027777775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5">
        <v>100000</v>
      </c>
      <c r="E593" s="5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0</v>
      </c>
      <c r="P593" s="5">
        <f t="shared" si="55"/>
        <v>30.5</v>
      </c>
      <c r="Q593" s="27" t="str">
        <f t="shared" si="56"/>
        <v>technology</v>
      </c>
      <c r="R593" s="27" t="str">
        <f t="shared" si="57"/>
        <v>web</v>
      </c>
      <c r="S593" s="14">
        <f t="shared" si="58"/>
        <v>42177.334837962961</v>
      </c>
      <c r="T593" s="14">
        <f t="shared" si="59"/>
        <v>42207.334837962961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5">
        <v>7500</v>
      </c>
      <c r="E594" s="5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</v>
      </c>
      <c r="P594" s="5">
        <f t="shared" si="55"/>
        <v>250</v>
      </c>
      <c r="Q594" s="27" t="str">
        <f t="shared" si="56"/>
        <v>technology</v>
      </c>
      <c r="R594" s="27" t="str">
        <f t="shared" si="57"/>
        <v>web</v>
      </c>
      <c r="S594" s="14">
        <f t="shared" si="58"/>
        <v>41946.023842592593</v>
      </c>
      <c r="T594" s="14">
        <f t="shared" si="59"/>
        <v>41976.023842592585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5">
        <v>500</v>
      </c>
      <c r="E595" s="5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5">
        <f t="shared" si="55"/>
        <v>16.43</v>
      </c>
      <c r="Q595" s="27" t="str">
        <f t="shared" si="56"/>
        <v>technology</v>
      </c>
      <c r="R595" s="27" t="str">
        <f t="shared" si="57"/>
        <v>web</v>
      </c>
      <c r="S595" s="14">
        <f t="shared" si="58"/>
        <v>42070.469270833331</v>
      </c>
      <c r="T595" s="14">
        <f t="shared" si="59"/>
        <v>42100.427604166667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5">
        <v>25000</v>
      </c>
      <c r="E596" s="5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</v>
      </c>
      <c r="P596" s="5">
        <f t="shared" si="55"/>
        <v>13</v>
      </c>
      <c r="Q596" s="27" t="str">
        <f t="shared" si="56"/>
        <v>technology</v>
      </c>
      <c r="R596" s="27" t="str">
        <f t="shared" si="57"/>
        <v>web</v>
      </c>
      <c r="S596" s="14">
        <f t="shared" si="58"/>
        <v>42446.571828703702</v>
      </c>
      <c r="T596" s="14">
        <f t="shared" si="59"/>
        <v>42476.571828703702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5">
        <v>100000</v>
      </c>
      <c r="E597" s="5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</v>
      </c>
      <c r="P597" s="5">
        <f t="shared" si="55"/>
        <v>53.25</v>
      </c>
      <c r="Q597" s="27" t="str">
        <f t="shared" si="56"/>
        <v>technology</v>
      </c>
      <c r="R597" s="27" t="str">
        <f t="shared" si="57"/>
        <v>web</v>
      </c>
      <c r="S597" s="14">
        <f t="shared" si="58"/>
        <v>42082.861550925918</v>
      </c>
      <c r="T597" s="14">
        <f t="shared" si="59"/>
        <v>42127.861550925918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5">
        <v>20000</v>
      </c>
      <c r="E598" s="5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</v>
      </c>
      <c r="P598" s="5">
        <f t="shared" si="55"/>
        <v>3</v>
      </c>
      <c r="Q598" s="27" t="str">
        <f t="shared" si="56"/>
        <v>technology</v>
      </c>
      <c r="R598" s="27" t="str">
        <f t="shared" si="57"/>
        <v>web</v>
      </c>
      <c r="S598" s="14">
        <f t="shared" si="58"/>
        <v>42646.688564814809</v>
      </c>
      <c r="T598" s="14">
        <f t="shared" si="59"/>
        <v>42676.688564814809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5">
        <v>7500</v>
      </c>
      <c r="E599" s="5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</v>
      </c>
      <c r="P599" s="5">
        <f t="shared" si="55"/>
        <v>10</v>
      </c>
      <c r="Q599" s="27" t="str">
        <f t="shared" si="56"/>
        <v>technology</v>
      </c>
      <c r="R599" s="27" t="str">
        <f t="shared" si="57"/>
        <v>web</v>
      </c>
      <c r="S599" s="14">
        <f t="shared" si="58"/>
        <v>42545.496932870366</v>
      </c>
      <c r="T599" s="14">
        <f t="shared" si="59"/>
        <v>42582.458333333336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5">
        <v>2500</v>
      </c>
      <c r="E600" s="5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5">
        <f t="shared" si="55"/>
        <v>121.43</v>
      </c>
      <c r="Q600" s="27" t="str">
        <f t="shared" si="56"/>
        <v>technology</v>
      </c>
      <c r="R600" s="27" t="str">
        <f t="shared" si="57"/>
        <v>web</v>
      </c>
      <c r="S600" s="14">
        <f t="shared" si="58"/>
        <v>41947.793761574074</v>
      </c>
      <c r="T600" s="14">
        <f t="shared" si="59"/>
        <v>41977.793761574074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5">
        <v>50000</v>
      </c>
      <c r="E601" s="5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0</v>
      </c>
      <c r="P601" s="5">
        <f t="shared" si="55"/>
        <v>15.5</v>
      </c>
      <c r="Q601" s="27" t="str">
        <f t="shared" si="56"/>
        <v>technology</v>
      </c>
      <c r="R601" s="27" t="str">
        <f t="shared" si="57"/>
        <v>web</v>
      </c>
      <c r="S601" s="14">
        <f t="shared" si="58"/>
        <v>42047.604189814818</v>
      </c>
      <c r="T601" s="14">
        <f t="shared" si="59"/>
        <v>42071.427777777775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5">
        <v>5000</v>
      </c>
      <c r="E602" s="5">
        <v>100</v>
      </c>
      <c r="F602" s="1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5">
        <f t="shared" si="55"/>
        <v>100</v>
      </c>
      <c r="Q602" s="27" t="str">
        <f t="shared" si="56"/>
        <v>technology</v>
      </c>
      <c r="R602" s="27" t="str">
        <f t="shared" si="57"/>
        <v>web</v>
      </c>
      <c r="S602" s="14">
        <f t="shared" si="58"/>
        <v>42073.589837962958</v>
      </c>
      <c r="T602" s="14">
        <f t="shared" si="59"/>
        <v>42133.589837962958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5">
        <v>10000</v>
      </c>
      <c r="E603" s="5">
        <v>140</v>
      </c>
      <c r="F603" s="12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</v>
      </c>
      <c r="P603" s="5">
        <f t="shared" si="55"/>
        <v>23.33</v>
      </c>
      <c r="Q603" s="27" t="str">
        <f t="shared" si="56"/>
        <v>technology</v>
      </c>
      <c r="R603" s="27" t="str">
        <f t="shared" si="57"/>
        <v>web</v>
      </c>
      <c r="S603" s="14">
        <f t="shared" si="58"/>
        <v>41969.64975694444</v>
      </c>
      <c r="T603" s="14">
        <f t="shared" si="59"/>
        <v>41999.64975694444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5">
        <v>70000</v>
      </c>
      <c r="E604" s="5">
        <v>0</v>
      </c>
      <c r="F604" s="12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>
        <f t="shared" si="55"/>
        <v>0</v>
      </c>
      <c r="Q604" s="27" t="str">
        <f t="shared" si="56"/>
        <v>technology</v>
      </c>
      <c r="R604" s="27" t="str">
        <f t="shared" si="57"/>
        <v>web</v>
      </c>
      <c r="S604" s="14">
        <f t="shared" si="58"/>
        <v>42143.585821759254</v>
      </c>
      <c r="T604" s="14">
        <f t="shared" si="59"/>
        <v>42173.585821759254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5">
        <v>15000</v>
      </c>
      <c r="E605" s="5">
        <v>590.02</v>
      </c>
      <c r="F605" s="12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4</v>
      </c>
      <c r="P605" s="5">
        <f t="shared" si="55"/>
        <v>45.39</v>
      </c>
      <c r="Q605" s="27" t="str">
        <f t="shared" si="56"/>
        <v>technology</v>
      </c>
      <c r="R605" s="27" t="str">
        <f t="shared" si="57"/>
        <v>web</v>
      </c>
      <c r="S605" s="14">
        <f t="shared" si="58"/>
        <v>41835.430821759255</v>
      </c>
      <c r="T605" s="14">
        <f t="shared" si="59"/>
        <v>41865.430821759255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5">
        <v>1500</v>
      </c>
      <c r="E606" s="5">
        <v>0</v>
      </c>
      <c r="F606" s="12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>
        <f t="shared" si="55"/>
        <v>0</v>
      </c>
      <c r="Q606" s="27" t="str">
        <f t="shared" si="56"/>
        <v>technology</v>
      </c>
      <c r="R606" s="27" t="str">
        <f t="shared" si="57"/>
        <v>web</v>
      </c>
      <c r="S606" s="14">
        <f t="shared" si="58"/>
        <v>41848.827037037037</v>
      </c>
      <c r="T606" s="14">
        <f t="shared" si="59"/>
        <v>41878.827037037037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5">
        <v>5000</v>
      </c>
      <c r="E607" s="5">
        <v>131</v>
      </c>
      <c r="F607" s="12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3</v>
      </c>
      <c r="P607" s="5">
        <f t="shared" si="55"/>
        <v>16.38</v>
      </c>
      <c r="Q607" s="27" t="str">
        <f t="shared" si="56"/>
        <v>technology</v>
      </c>
      <c r="R607" s="27" t="str">
        <f t="shared" si="57"/>
        <v>web</v>
      </c>
      <c r="S607" s="14">
        <f t="shared" si="58"/>
        <v>42194.14939814814</v>
      </c>
      <c r="T607" s="14">
        <f t="shared" si="59"/>
        <v>42239.14939814814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5">
        <v>5000</v>
      </c>
      <c r="E608" s="5">
        <v>10</v>
      </c>
      <c r="F608" s="12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</v>
      </c>
      <c r="P608" s="5">
        <f t="shared" si="55"/>
        <v>10</v>
      </c>
      <c r="Q608" s="27" t="str">
        <f t="shared" si="56"/>
        <v>technology</v>
      </c>
      <c r="R608" s="27" t="str">
        <f t="shared" si="57"/>
        <v>web</v>
      </c>
      <c r="S608" s="14">
        <f t="shared" si="58"/>
        <v>42102.442233796297</v>
      </c>
      <c r="T608" s="14">
        <f t="shared" si="59"/>
        <v>42148.416666666664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5">
        <v>250</v>
      </c>
      <c r="E609" s="5">
        <v>0</v>
      </c>
      <c r="F609" s="12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>
        <f t="shared" si="55"/>
        <v>0</v>
      </c>
      <c r="Q609" s="27" t="str">
        <f t="shared" si="56"/>
        <v>technology</v>
      </c>
      <c r="R609" s="27" t="str">
        <f t="shared" si="57"/>
        <v>web</v>
      </c>
      <c r="S609" s="14">
        <f t="shared" si="58"/>
        <v>42300.617314814815</v>
      </c>
      <c r="T609" s="14">
        <f t="shared" si="59"/>
        <v>42330.65898148148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5">
        <v>150000</v>
      </c>
      <c r="E610" s="5">
        <v>1461</v>
      </c>
      <c r="F610" s="12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1</v>
      </c>
      <c r="P610" s="5">
        <f t="shared" si="55"/>
        <v>292.2</v>
      </c>
      <c r="Q610" s="27" t="str">
        <f t="shared" si="56"/>
        <v>technology</v>
      </c>
      <c r="R610" s="27" t="str">
        <f t="shared" si="57"/>
        <v>web</v>
      </c>
      <c r="S610" s="14">
        <f t="shared" si="58"/>
        <v>42140.712731481479</v>
      </c>
      <c r="T610" s="14">
        <f t="shared" si="59"/>
        <v>42170.712731481479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5">
        <v>780</v>
      </c>
      <c r="E611" s="5">
        <v>5</v>
      </c>
      <c r="F611" s="12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1</v>
      </c>
      <c r="P611" s="5">
        <f t="shared" si="55"/>
        <v>5</v>
      </c>
      <c r="Q611" s="27" t="str">
        <f t="shared" si="56"/>
        <v>technology</v>
      </c>
      <c r="R611" s="27" t="str">
        <f t="shared" si="57"/>
        <v>web</v>
      </c>
      <c r="S611" s="14">
        <f t="shared" si="58"/>
        <v>42306.825740740744</v>
      </c>
      <c r="T611" s="14">
        <f t="shared" si="59"/>
        <v>42336.867407407401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5">
        <v>13803</v>
      </c>
      <c r="E612" s="5">
        <v>0</v>
      </c>
      <c r="F612" s="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>
        <f t="shared" si="55"/>
        <v>0</v>
      </c>
      <c r="Q612" s="27" t="str">
        <f t="shared" si="56"/>
        <v>technology</v>
      </c>
      <c r="R612" s="27" t="str">
        <f t="shared" si="57"/>
        <v>web</v>
      </c>
      <c r="S612" s="14">
        <f t="shared" si="58"/>
        <v>42086.622523148144</v>
      </c>
      <c r="T612" s="14">
        <f t="shared" si="59"/>
        <v>42116.622523148144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5">
        <v>80000</v>
      </c>
      <c r="E613" s="5">
        <v>0</v>
      </c>
      <c r="F613" s="12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>
        <f t="shared" si="55"/>
        <v>0</v>
      </c>
      <c r="Q613" s="27" t="str">
        <f t="shared" si="56"/>
        <v>technology</v>
      </c>
      <c r="R613" s="27" t="str">
        <f t="shared" si="57"/>
        <v>web</v>
      </c>
      <c r="S613" s="14">
        <f t="shared" si="58"/>
        <v>42328.352280092593</v>
      </c>
      <c r="T613" s="14">
        <f t="shared" si="59"/>
        <v>42388.352280092593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5">
        <v>10000</v>
      </c>
      <c r="E614" s="5">
        <v>0</v>
      </c>
      <c r="F614" s="12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>
        <f t="shared" si="55"/>
        <v>0</v>
      </c>
      <c r="Q614" s="27" t="str">
        <f t="shared" si="56"/>
        <v>technology</v>
      </c>
      <c r="R614" s="27" t="str">
        <f t="shared" si="57"/>
        <v>web</v>
      </c>
      <c r="S614" s="14">
        <f t="shared" si="58"/>
        <v>42584.823449074065</v>
      </c>
      <c r="T614" s="14">
        <f t="shared" si="59"/>
        <v>42614.823449074065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5">
        <v>60000</v>
      </c>
      <c r="E615" s="5">
        <v>12818</v>
      </c>
      <c r="F615" s="12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</v>
      </c>
      <c r="P615" s="5">
        <f t="shared" si="55"/>
        <v>105.93</v>
      </c>
      <c r="Q615" s="27" t="str">
        <f t="shared" si="56"/>
        <v>technology</v>
      </c>
      <c r="R615" s="27" t="str">
        <f t="shared" si="57"/>
        <v>web</v>
      </c>
      <c r="S615" s="14">
        <f t="shared" si="58"/>
        <v>42247.288425925923</v>
      </c>
      <c r="T615" s="14">
        <f t="shared" si="59"/>
        <v>42277.999305555553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5">
        <v>10000</v>
      </c>
      <c r="E616" s="5">
        <v>0</v>
      </c>
      <c r="F616" s="12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>
        <f t="shared" si="55"/>
        <v>0</v>
      </c>
      <c r="Q616" s="27" t="str">
        <f t="shared" si="56"/>
        <v>technology</v>
      </c>
      <c r="R616" s="27" t="str">
        <f t="shared" si="57"/>
        <v>web</v>
      </c>
      <c r="S616" s="14">
        <f t="shared" si="58"/>
        <v>42514.853472222218</v>
      </c>
      <c r="T616" s="14">
        <f t="shared" si="59"/>
        <v>42544.853472222218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5">
        <v>515</v>
      </c>
      <c r="E617" s="5">
        <v>0</v>
      </c>
      <c r="F617" s="12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>
        <f t="shared" si="55"/>
        <v>0</v>
      </c>
      <c r="Q617" s="27" t="str">
        <f t="shared" si="56"/>
        <v>technology</v>
      </c>
      <c r="R617" s="27" t="str">
        <f t="shared" si="57"/>
        <v>web</v>
      </c>
      <c r="S617" s="14">
        <f t="shared" si="58"/>
        <v>42241.913877314808</v>
      </c>
      <c r="T617" s="14">
        <f t="shared" si="59"/>
        <v>42271.913877314808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5">
        <v>5000</v>
      </c>
      <c r="E618" s="5">
        <v>0</v>
      </c>
      <c r="F618" s="12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>
        <f t="shared" si="55"/>
        <v>0</v>
      </c>
      <c r="Q618" s="27" t="str">
        <f t="shared" si="56"/>
        <v>technology</v>
      </c>
      <c r="R618" s="27" t="str">
        <f t="shared" si="57"/>
        <v>web</v>
      </c>
      <c r="S618" s="14">
        <f t="shared" si="58"/>
        <v>42761.167905092596</v>
      </c>
      <c r="T618" s="14">
        <f t="shared" si="59"/>
        <v>42791.167905092596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5">
        <v>2000</v>
      </c>
      <c r="E619" s="5">
        <v>60</v>
      </c>
      <c r="F619" s="12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5">
        <f t="shared" si="55"/>
        <v>20</v>
      </c>
      <c r="Q619" s="27" t="str">
        <f t="shared" si="56"/>
        <v>technology</v>
      </c>
      <c r="R619" s="27" t="str">
        <f t="shared" si="57"/>
        <v>web</v>
      </c>
      <c r="S619" s="14">
        <f t="shared" si="58"/>
        <v>42087.134756944441</v>
      </c>
      <c r="T619" s="14">
        <f t="shared" si="59"/>
        <v>42132.134756944441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5">
        <v>400</v>
      </c>
      <c r="E620" s="5">
        <v>0</v>
      </c>
      <c r="F620" s="12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>
        <f t="shared" si="55"/>
        <v>0</v>
      </c>
      <c r="Q620" s="27" t="str">
        <f t="shared" si="56"/>
        <v>technology</v>
      </c>
      <c r="R620" s="27" t="str">
        <f t="shared" si="57"/>
        <v>web</v>
      </c>
      <c r="S620" s="14">
        <f t="shared" si="58"/>
        <v>42317.60188657407</v>
      </c>
      <c r="T620" s="14">
        <f t="shared" si="59"/>
        <v>42347.60188657407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5">
        <v>2500000</v>
      </c>
      <c r="E621" s="5">
        <v>1</v>
      </c>
      <c r="F621" s="12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0</v>
      </c>
      <c r="P621" s="5">
        <f t="shared" si="55"/>
        <v>1</v>
      </c>
      <c r="Q621" s="27" t="str">
        <f t="shared" si="56"/>
        <v>technology</v>
      </c>
      <c r="R621" s="27" t="str">
        <f t="shared" si="57"/>
        <v>web</v>
      </c>
      <c r="S621" s="14">
        <f t="shared" si="58"/>
        <v>41908.442013888889</v>
      </c>
      <c r="T621" s="14">
        <f t="shared" si="59"/>
        <v>41968.483680555553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5">
        <v>30000</v>
      </c>
      <c r="E622" s="5">
        <v>300</v>
      </c>
      <c r="F622" s="1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5">
        <f t="shared" si="55"/>
        <v>300</v>
      </c>
      <c r="Q622" s="27" t="str">
        <f t="shared" si="56"/>
        <v>technology</v>
      </c>
      <c r="R622" s="27" t="str">
        <f t="shared" si="57"/>
        <v>web</v>
      </c>
      <c r="S622" s="14">
        <f t="shared" si="58"/>
        <v>41831.508541666662</v>
      </c>
      <c r="T622" s="14">
        <f t="shared" si="59"/>
        <v>41876.508541666662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5">
        <v>25000</v>
      </c>
      <c r="E623" s="5">
        <v>261</v>
      </c>
      <c r="F623" s="12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</v>
      </c>
      <c r="P623" s="5">
        <f t="shared" si="55"/>
        <v>87</v>
      </c>
      <c r="Q623" s="27" t="str">
        <f t="shared" si="56"/>
        <v>technology</v>
      </c>
      <c r="R623" s="27" t="str">
        <f t="shared" si="57"/>
        <v>web</v>
      </c>
      <c r="S623" s="14">
        <f t="shared" si="58"/>
        <v>42528.779363425921</v>
      </c>
      <c r="T623" s="14">
        <f t="shared" si="59"/>
        <v>42558.779363425921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5">
        <v>6000</v>
      </c>
      <c r="E624" s="5">
        <v>341</v>
      </c>
      <c r="F624" s="12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6</v>
      </c>
      <c r="P624" s="5">
        <f t="shared" si="55"/>
        <v>37.89</v>
      </c>
      <c r="Q624" s="27" t="str">
        <f t="shared" si="56"/>
        <v>technology</v>
      </c>
      <c r="R624" s="27" t="str">
        <f t="shared" si="57"/>
        <v>web</v>
      </c>
      <c r="S624" s="14">
        <f t="shared" si="58"/>
        <v>42532.566412037035</v>
      </c>
      <c r="T624" s="14">
        <f t="shared" si="59"/>
        <v>42552.566412037035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5">
        <v>75000</v>
      </c>
      <c r="E625" s="5">
        <v>0</v>
      </c>
      <c r="F625" s="12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>
        <f t="shared" si="55"/>
        <v>0</v>
      </c>
      <c r="Q625" s="27" t="str">
        <f t="shared" si="56"/>
        <v>technology</v>
      </c>
      <c r="R625" s="27" t="str">
        <f t="shared" si="57"/>
        <v>web</v>
      </c>
      <c r="S625" s="14">
        <f t="shared" si="58"/>
        <v>42121.800891203697</v>
      </c>
      <c r="T625" s="14">
        <f t="shared" si="59"/>
        <v>42151.800891203697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5">
        <v>5000</v>
      </c>
      <c r="E626" s="5">
        <v>0</v>
      </c>
      <c r="F626" s="12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>
        <f t="shared" si="55"/>
        <v>0</v>
      </c>
      <c r="Q626" s="27" t="str">
        <f t="shared" si="56"/>
        <v>technology</v>
      </c>
      <c r="R626" s="27" t="str">
        <f t="shared" si="57"/>
        <v>web</v>
      </c>
      <c r="S626" s="14">
        <f t="shared" si="58"/>
        <v>42108.78056712963</v>
      </c>
      <c r="T626" s="14">
        <f t="shared" si="59"/>
        <v>42138.78056712963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5">
        <v>25000</v>
      </c>
      <c r="E627" s="5">
        <v>0</v>
      </c>
      <c r="F627" s="12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>
        <f t="shared" si="55"/>
        <v>0</v>
      </c>
      <c r="Q627" s="27" t="str">
        <f t="shared" si="56"/>
        <v>technology</v>
      </c>
      <c r="R627" s="27" t="str">
        <f t="shared" si="57"/>
        <v>web</v>
      </c>
      <c r="S627" s="14">
        <f t="shared" si="58"/>
        <v>42790.687233796292</v>
      </c>
      <c r="T627" s="14">
        <f t="shared" si="59"/>
        <v>42820.645567129628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5">
        <v>25000</v>
      </c>
      <c r="E628" s="5">
        <v>4345</v>
      </c>
      <c r="F628" s="12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</v>
      </c>
      <c r="P628" s="5">
        <f t="shared" si="55"/>
        <v>111.41</v>
      </c>
      <c r="Q628" s="27" t="str">
        <f t="shared" si="56"/>
        <v>technology</v>
      </c>
      <c r="R628" s="27" t="str">
        <f t="shared" si="57"/>
        <v>web</v>
      </c>
      <c r="S628" s="14">
        <f t="shared" si="58"/>
        <v>42198.351145833331</v>
      </c>
      <c r="T628" s="14">
        <f t="shared" si="59"/>
        <v>42231.348611111105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5">
        <v>450000</v>
      </c>
      <c r="E629" s="5">
        <v>90</v>
      </c>
      <c r="F629" s="12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</v>
      </c>
      <c r="P629" s="5">
        <f t="shared" si="55"/>
        <v>90</v>
      </c>
      <c r="Q629" s="27" t="str">
        <f t="shared" si="56"/>
        <v>technology</v>
      </c>
      <c r="R629" s="27" t="str">
        <f t="shared" si="57"/>
        <v>web</v>
      </c>
      <c r="S629" s="14">
        <f t="shared" si="58"/>
        <v>42384.098506944443</v>
      </c>
      <c r="T629" s="14">
        <f t="shared" si="59"/>
        <v>42443.749999999993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5">
        <v>5000</v>
      </c>
      <c r="E630" s="5">
        <v>0</v>
      </c>
      <c r="F630" s="12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>
        <f t="shared" si="55"/>
        <v>0</v>
      </c>
      <c r="Q630" s="27" t="str">
        <f t="shared" si="56"/>
        <v>technology</v>
      </c>
      <c r="R630" s="27" t="str">
        <f t="shared" si="57"/>
        <v>web</v>
      </c>
      <c r="S630" s="14">
        <f t="shared" si="58"/>
        <v>41803.484456018516</v>
      </c>
      <c r="T630" s="14">
        <f t="shared" si="59"/>
        <v>41833.484456018516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5">
        <v>200000</v>
      </c>
      <c r="E631" s="5">
        <v>350</v>
      </c>
      <c r="F631" s="12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</v>
      </c>
      <c r="P631" s="5">
        <f t="shared" si="55"/>
        <v>116.67</v>
      </c>
      <c r="Q631" s="27" t="str">
        <f t="shared" si="56"/>
        <v>technology</v>
      </c>
      <c r="R631" s="27" t="str">
        <f t="shared" si="57"/>
        <v>web</v>
      </c>
      <c r="S631" s="14">
        <f t="shared" si="58"/>
        <v>42474.429490740738</v>
      </c>
      <c r="T631" s="14">
        <f t="shared" si="59"/>
        <v>42504.429490740738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5">
        <v>11999</v>
      </c>
      <c r="E632" s="5">
        <v>10</v>
      </c>
      <c r="F632" s="1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0</v>
      </c>
      <c r="P632" s="5">
        <f t="shared" si="55"/>
        <v>10</v>
      </c>
      <c r="Q632" s="27" t="str">
        <f t="shared" si="56"/>
        <v>technology</v>
      </c>
      <c r="R632" s="27" t="str">
        <f t="shared" si="57"/>
        <v>web</v>
      </c>
      <c r="S632" s="14">
        <f t="shared" si="58"/>
        <v>42223.411122685182</v>
      </c>
      <c r="T632" s="14">
        <f t="shared" si="59"/>
        <v>42253.006944444445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5">
        <v>50000</v>
      </c>
      <c r="E633" s="5">
        <v>690</v>
      </c>
      <c r="F633" s="12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</v>
      </c>
      <c r="P633" s="5">
        <f t="shared" si="55"/>
        <v>76.67</v>
      </c>
      <c r="Q633" s="27" t="str">
        <f t="shared" si="56"/>
        <v>technology</v>
      </c>
      <c r="R633" s="27" t="str">
        <f t="shared" si="57"/>
        <v>web</v>
      </c>
      <c r="S633" s="14">
        <f t="shared" si="58"/>
        <v>42489.563993055555</v>
      </c>
      <c r="T633" s="14">
        <f t="shared" si="59"/>
        <v>42518.563993055555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5">
        <v>20000</v>
      </c>
      <c r="E634" s="5">
        <v>0</v>
      </c>
      <c r="F634" s="12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>
        <f t="shared" si="55"/>
        <v>0</v>
      </c>
      <c r="Q634" s="27" t="str">
        <f t="shared" si="56"/>
        <v>technology</v>
      </c>
      <c r="R634" s="27" t="str">
        <f t="shared" si="57"/>
        <v>web</v>
      </c>
      <c r="S634" s="14">
        <f t="shared" si="58"/>
        <v>42303.450983796291</v>
      </c>
      <c r="T634" s="14">
        <f t="shared" si="59"/>
        <v>42333.492650462962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5">
        <v>10000</v>
      </c>
      <c r="E635" s="5">
        <v>1245</v>
      </c>
      <c r="F635" s="12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</v>
      </c>
      <c r="P635" s="5">
        <f t="shared" si="55"/>
        <v>49.8</v>
      </c>
      <c r="Q635" s="27" t="str">
        <f t="shared" si="56"/>
        <v>technology</v>
      </c>
      <c r="R635" s="27" t="str">
        <f t="shared" si="57"/>
        <v>web</v>
      </c>
      <c r="S635" s="14">
        <f t="shared" si="58"/>
        <v>42507.090995370374</v>
      </c>
      <c r="T635" s="14">
        <f t="shared" si="59"/>
        <v>42538.749999999993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5">
        <v>5000</v>
      </c>
      <c r="E636" s="5">
        <v>1</v>
      </c>
      <c r="F636" s="12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</v>
      </c>
      <c r="P636" s="5">
        <f t="shared" si="55"/>
        <v>1</v>
      </c>
      <c r="Q636" s="27" t="str">
        <f t="shared" si="56"/>
        <v>technology</v>
      </c>
      <c r="R636" s="27" t="str">
        <f t="shared" si="57"/>
        <v>web</v>
      </c>
      <c r="S636" s="14">
        <f t="shared" si="58"/>
        <v>42031.720243055555</v>
      </c>
      <c r="T636" s="14">
        <f t="shared" si="59"/>
        <v>42061.720243055555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5">
        <v>25000</v>
      </c>
      <c r="E637" s="5">
        <v>2</v>
      </c>
      <c r="F637" s="12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0</v>
      </c>
      <c r="P637" s="5">
        <f t="shared" si="55"/>
        <v>2</v>
      </c>
      <c r="Q637" s="27" t="str">
        <f t="shared" si="56"/>
        <v>technology</v>
      </c>
      <c r="R637" s="27" t="str">
        <f t="shared" si="57"/>
        <v>web</v>
      </c>
      <c r="S637" s="14">
        <f t="shared" si="58"/>
        <v>42075.883819444447</v>
      </c>
      <c r="T637" s="14">
        <f t="shared" si="59"/>
        <v>42105.883819444447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5">
        <v>2000</v>
      </c>
      <c r="E638" s="5">
        <v>4</v>
      </c>
      <c r="F638" s="12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</v>
      </c>
      <c r="P638" s="5">
        <f t="shared" si="55"/>
        <v>4</v>
      </c>
      <c r="Q638" s="27" t="str">
        <f t="shared" si="56"/>
        <v>technology</v>
      </c>
      <c r="R638" s="27" t="str">
        <f t="shared" si="57"/>
        <v>web</v>
      </c>
      <c r="S638" s="14">
        <f t="shared" si="58"/>
        <v>42131.247106481482</v>
      </c>
      <c r="T638" s="14">
        <f t="shared" si="59"/>
        <v>42161.240972222215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5">
        <v>100000</v>
      </c>
      <c r="E639" s="5">
        <v>0</v>
      </c>
      <c r="F639" s="12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>
        <f t="shared" si="55"/>
        <v>0</v>
      </c>
      <c r="Q639" s="27" t="str">
        <f t="shared" si="56"/>
        <v>technology</v>
      </c>
      <c r="R639" s="27" t="str">
        <f t="shared" si="57"/>
        <v>web</v>
      </c>
      <c r="S639" s="14">
        <f t="shared" si="58"/>
        <v>42762.75368055555</v>
      </c>
      <c r="T639" s="14">
        <f t="shared" si="59"/>
        <v>42791.75277777778</v>
      </c>
    </row>
    <row r="640" spans="1:20" x14ac:dyDescent="0.25">
      <c r="A640">
        <v>638</v>
      </c>
      <c r="B640" s="1" t="s">
        <v>639</v>
      </c>
      <c r="C640" s="1" t="s">
        <v>4748</v>
      </c>
      <c r="D640" s="5">
        <v>200000</v>
      </c>
      <c r="E640" s="5">
        <v>18</v>
      </c>
      <c r="F640" s="12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0</v>
      </c>
      <c r="P640" s="5">
        <f t="shared" si="55"/>
        <v>3</v>
      </c>
      <c r="Q640" s="27" t="str">
        <f t="shared" si="56"/>
        <v>technology</v>
      </c>
      <c r="R640" s="27" t="str">
        <f t="shared" si="57"/>
        <v>web</v>
      </c>
      <c r="S640" s="14">
        <f t="shared" si="58"/>
        <v>42759.384976851848</v>
      </c>
      <c r="T640" s="14">
        <f t="shared" si="59"/>
        <v>42819.343310185184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5">
        <v>1000000</v>
      </c>
      <c r="E641" s="5">
        <v>1</v>
      </c>
      <c r="F641" s="12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0</v>
      </c>
      <c r="P641" s="5">
        <f t="shared" si="55"/>
        <v>1</v>
      </c>
      <c r="Q641" s="27" t="str">
        <f t="shared" si="56"/>
        <v>technology</v>
      </c>
      <c r="R641" s="27" t="str">
        <f t="shared" si="57"/>
        <v>web</v>
      </c>
      <c r="S641" s="14">
        <f t="shared" si="58"/>
        <v>41865.374942129631</v>
      </c>
      <c r="T641" s="14">
        <f t="shared" si="59"/>
        <v>41925.374942129631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5">
        <v>70</v>
      </c>
      <c r="E642" s="5">
        <v>101</v>
      </c>
      <c r="F642" s="1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</v>
      </c>
      <c r="P642" s="5">
        <f t="shared" si="55"/>
        <v>50.5</v>
      </c>
      <c r="Q642" s="27" t="str">
        <f t="shared" si="56"/>
        <v>technology</v>
      </c>
      <c r="R642" s="27" t="str">
        <f t="shared" si="57"/>
        <v>wearables</v>
      </c>
      <c r="S642" s="14">
        <f t="shared" si="58"/>
        <v>42683.21197916667</v>
      </c>
      <c r="T642" s="14">
        <f t="shared" si="59"/>
        <v>42698.749999999993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5">
        <v>40000</v>
      </c>
      <c r="E643" s="5">
        <v>47665</v>
      </c>
      <c r="F643" s="12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ROUND(E643/D643,2)*100</f>
        <v>119</v>
      </c>
      <c r="P643" s="5">
        <f t="shared" ref="P643:P706" si="61">IF(L643=0,0,ROUND(E643/L643,2))</f>
        <v>151.32</v>
      </c>
      <c r="Q643" s="27" t="str">
        <f t="shared" ref="Q643:Q706" si="62">IF((FIND("/",N643,1)&gt;0),
LEFT(N643,(FIND("/",N643,1)-1)),N643)</f>
        <v>technology</v>
      </c>
      <c r="R643" s="27" t="str">
        <f t="shared" ref="R643:R706" si="63">IF((FIND("/",N643,1)&gt;0),
RIGHT(N643,(LEN(N643)-1-LEN(Q643))),"")</f>
        <v>wearables</v>
      </c>
      <c r="S643" s="14">
        <f t="shared" ref="S643:S706" si="64">(((J643/60)/60)/24)+DATE(1970,1,1)+(-5/24)</f>
        <v>42199.361666666664</v>
      </c>
      <c r="T643" s="14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5">
        <v>20000</v>
      </c>
      <c r="E644" s="5">
        <v>292097</v>
      </c>
      <c r="F644" s="12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</v>
      </c>
      <c r="P644" s="5">
        <f t="shared" si="61"/>
        <v>134.36000000000001</v>
      </c>
      <c r="Q644" s="27" t="str">
        <f t="shared" si="62"/>
        <v>technology</v>
      </c>
      <c r="R644" s="27" t="str">
        <f t="shared" si="63"/>
        <v>wearables</v>
      </c>
      <c r="S644" s="14">
        <f t="shared" si="64"/>
        <v>42199.442986111106</v>
      </c>
      <c r="T644" s="14">
        <f t="shared" si="65"/>
        <v>42235.442986111106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5">
        <v>25000</v>
      </c>
      <c r="E645" s="5">
        <v>26452</v>
      </c>
      <c r="F645" s="12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106</v>
      </c>
      <c r="P645" s="5">
        <f t="shared" si="61"/>
        <v>174.03</v>
      </c>
      <c r="Q645" s="27" t="str">
        <f t="shared" si="62"/>
        <v>technology</v>
      </c>
      <c r="R645" s="27" t="str">
        <f t="shared" si="63"/>
        <v>wearables</v>
      </c>
      <c r="S645" s="14">
        <f t="shared" si="64"/>
        <v>42100.43373842592</v>
      </c>
      <c r="T645" s="14">
        <f t="shared" si="65"/>
        <v>42155.43373842592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5">
        <v>25000</v>
      </c>
      <c r="E646" s="5">
        <v>75029.48</v>
      </c>
      <c r="F646" s="12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</v>
      </c>
      <c r="P646" s="5">
        <f t="shared" si="61"/>
        <v>73.489999999999995</v>
      </c>
      <c r="Q646" s="27" t="str">
        <f t="shared" si="62"/>
        <v>technology</v>
      </c>
      <c r="R646" s="27" t="str">
        <f t="shared" si="63"/>
        <v>wearables</v>
      </c>
      <c r="S646" s="14">
        <f t="shared" si="64"/>
        <v>41898.457627314812</v>
      </c>
      <c r="T646" s="14">
        <f t="shared" si="65"/>
        <v>41940.833333333328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5">
        <v>2000</v>
      </c>
      <c r="E647" s="5">
        <v>5574</v>
      </c>
      <c r="F647" s="12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279</v>
      </c>
      <c r="P647" s="5">
        <f t="shared" si="61"/>
        <v>23.52</v>
      </c>
      <c r="Q647" s="27" t="str">
        <f t="shared" si="62"/>
        <v>technology</v>
      </c>
      <c r="R647" s="27" t="str">
        <f t="shared" si="63"/>
        <v>wearables</v>
      </c>
      <c r="S647" s="14">
        <f t="shared" si="64"/>
        <v>42563.817986111106</v>
      </c>
      <c r="T647" s="14">
        <f t="shared" si="65"/>
        <v>42593.817986111106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5">
        <v>800</v>
      </c>
      <c r="E648" s="5">
        <v>1055.01</v>
      </c>
      <c r="F648" s="12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132</v>
      </c>
      <c r="P648" s="5">
        <f t="shared" si="61"/>
        <v>39.07</v>
      </c>
      <c r="Q648" s="27" t="str">
        <f t="shared" si="62"/>
        <v>technology</v>
      </c>
      <c r="R648" s="27" t="str">
        <f t="shared" si="63"/>
        <v>wearables</v>
      </c>
      <c r="S648" s="14">
        <f t="shared" si="64"/>
        <v>41832.644293981481</v>
      </c>
      <c r="T648" s="14">
        <f t="shared" si="65"/>
        <v>41862.644293981481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5">
        <v>2000</v>
      </c>
      <c r="E649" s="5">
        <v>2141</v>
      </c>
      <c r="F649" s="12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</v>
      </c>
      <c r="P649" s="5">
        <f t="shared" si="61"/>
        <v>125.94</v>
      </c>
      <c r="Q649" s="27" t="str">
        <f t="shared" si="62"/>
        <v>technology</v>
      </c>
      <c r="R649" s="27" t="str">
        <f t="shared" si="63"/>
        <v>wearables</v>
      </c>
      <c r="S649" s="14">
        <f t="shared" si="64"/>
        <v>42416.559594907405</v>
      </c>
      <c r="T649" s="14">
        <f t="shared" si="65"/>
        <v>42446.517928240741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5">
        <v>35000</v>
      </c>
      <c r="E650" s="5">
        <v>44388</v>
      </c>
      <c r="F650" s="12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127</v>
      </c>
      <c r="P650" s="5">
        <f t="shared" si="61"/>
        <v>1644</v>
      </c>
      <c r="Q650" s="27" t="str">
        <f t="shared" si="62"/>
        <v>technology</v>
      </c>
      <c r="R650" s="27" t="str">
        <f t="shared" si="63"/>
        <v>wearables</v>
      </c>
      <c r="S650" s="14">
        <f t="shared" si="64"/>
        <v>41891.485046296293</v>
      </c>
      <c r="T650" s="14">
        <f t="shared" si="65"/>
        <v>41926.485046296293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5">
        <v>2500</v>
      </c>
      <c r="E651" s="5">
        <v>3499</v>
      </c>
      <c r="F651" s="12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140</v>
      </c>
      <c r="P651" s="5">
        <f t="shared" si="61"/>
        <v>42.67</v>
      </c>
      <c r="Q651" s="27" t="str">
        <f t="shared" si="62"/>
        <v>technology</v>
      </c>
      <c r="R651" s="27" t="str">
        <f t="shared" si="63"/>
        <v>wearables</v>
      </c>
      <c r="S651" s="14">
        <f t="shared" si="64"/>
        <v>41877.703854166662</v>
      </c>
      <c r="T651" s="14">
        <f t="shared" si="65"/>
        <v>41898.703854166662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5">
        <v>1500</v>
      </c>
      <c r="E652" s="5">
        <v>1686</v>
      </c>
      <c r="F652" s="1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112.00000000000001</v>
      </c>
      <c r="P652" s="5">
        <f t="shared" si="61"/>
        <v>35.130000000000003</v>
      </c>
      <c r="Q652" s="27" t="str">
        <f t="shared" si="62"/>
        <v>technology</v>
      </c>
      <c r="R652" s="27" t="str">
        <f t="shared" si="63"/>
        <v>wearables</v>
      </c>
      <c r="S652" s="14">
        <f t="shared" si="64"/>
        <v>41931.828518518516</v>
      </c>
      <c r="T652" s="14">
        <f t="shared" si="65"/>
        <v>41991.870185185187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5">
        <v>25000</v>
      </c>
      <c r="E653" s="5">
        <v>25132</v>
      </c>
      <c r="F653" s="12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101</v>
      </c>
      <c r="P653" s="5">
        <f t="shared" si="61"/>
        <v>239.35</v>
      </c>
      <c r="Q653" s="27" t="str">
        <f t="shared" si="62"/>
        <v>technology</v>
      </c>
      <c r="R653" s="27" t="str">
        <f t="shared" si="63"/>
        <v>wearables</v>
      </c>
      <c r="S653" s="14">
        <f t="shared" si="64"/>
        <v>41955.809155092589</v>
      </c>
      <c r="T653" s="14">
        <f t="shared" si="65"/>
        <v>41985.809155092589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5">
        <v>3000</v>
      </c>
      <c r="E654" s="5">
        <v>3014</v>
      </c>
      <c r="F654" s="12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</v>
      </c>
      <c r="P654" s="5">
        <f t="shared" si="61"/>
        <v>107.64</v>
      </c>
      <c r="Q654" s="27" t="str">
        <f t="shared" si="62"/>
        <v>technology</v>
      </c>
      <c r="R654" s="27" t="str">
        <f t="shared" si="63"/>
        <v>wearables</v>
      </c>
      <c r="S654" s="14">
        <f t="shared" si="64"/>
        <v>42675.482060185182</v>
      </c>
      <c r="T654" s="14">
        <f t="shared" si="65"/>
        <v>42705.523726851847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5">
        <v>75000</v>
      </c>
      <c r="E655" s="5">
        <v>106084.5</v>
      </c>
      <c r="F655" s="12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</v>
      </c>
      <c r="P655" s="5">
        <f t="shared" si="61"/>
        <v>95.83</v>
      </c>
      <c r="Q655" s="27" t="str">
        <f t="shared" si="62"/>
        <v>technology</v>
      </c>
      <c r="R655" s="27" t="str">
        <f t="shared" si="63"/>
        <v>wearables</v>
      </c>
      <c r="S655" s="14">
        <f t="shared" si="64"/>
        <v>42199.410185185181</v>
      </c>
      <c r="T655" s="14">
        <f t="shared" si="65"/>
        <v>42236.410185185181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5">
        <v>12000</v>
      </c>
      <c r="E656" s="5">
        <v>32075</v>
      </c>
      <c r="F656" s="12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</v>
      </c>
      <c r="P656" s="5">
        <f t="shared" si="61"/>
        <v>31.66</v>
      </c>
      <c r="Q656" s="27" t="str">
        <f t="shared" si="62"/>
        <v>technology</v>
      </c>
      <c r="R656" s="27" t="str">
        <f t="shared" si="63"/>
        <v>wearables</v>
      </c>
      <c r="S656" s="14">
        <f t="shared" si="64"/>
        <v>42163.748993055553</v>
      </c>
      <c r="T656" s="14">
        <f t="shared" si="65"/>
        <v>42193.748993055553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5">
        <v>8000</v>
      </c>
      <c r="E657" s="5">
        <v>11751</v>
      </c>
      <c r="F657" s="12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147</v>
      </c>
      <c r="P657" s="5">
        <f t="shared" si="61"/>
        <v>42.89</v>
      </c>
      <c r="Q657" s="27" t="str">
        <f t="shared" si="62"/>
        <v>technology</v>
      </c>
      <c r="R657" s="27" t="str">
        <f t="shared" si="63"/>
        <v>wearables</v>
      </c>
      <c r="S657" s="14">
        <f t="shared" si="64"/>
        <v>42045.748981481483</v>
      </c>
      <c r="T657" s="14">
        <f t="shared" si="65"/>
        <v>42075.707314814812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5">
        <v>5000</v>
      </c>
      <c r="E658" s="5">
        <v>10678</v>
      </c>
      <c r="F658" s="12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214</v>
      </c>
      <c r="P658" s="5">
        <f t="shared" si="61"/>
        <v>122.74</v>
      </c>
      <c r="Q658" s="27" t="str">
        <f t="shared" si="62"/>
        <v>technology</v>
      </c>
      <c r="R658" s="27" t="str">
        <f t="shared" si="63"/>
        <v>wearables</v>
      </c>
      <c r="S658" s="14">
        <f t="shared" si="64"/>
        <v>42417.596284722218</v>
      </c>
      <c r="T658" s="14">
        <f t="shared" si="65"/>
        <v>42477.554618055547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5">
        <v>15000</v>
      </c>
      <c r="E659" s="5">
        <v>18855</v>
      </c>
      <c r="F659" s="12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126</v>
      </c>
      <c r="P659" s="5">
        <f t="shared" si="61"/>
        <v>190.45</v>
      </c>
      <c r="Q659" s="27" t="str">
        <f t="shared" si="62"/>
        <v>technology</v>
      </c>
      <c r="R659" s="27" t="str">
        <f t="shared" si="63"/>
        <v>wearables</v>
      </c>
      <c r="S659" s="14">
        <f t="shared" si="64"/>
        <v>42331.637407407405</v>
      </c>
      <c r="T659" s="14">
        <f t="shared" si="65"/>
        <v>42361.637407407405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5">
        <v>28888</v>
      </c>
      <c r="E660" s="5">
        <v>30177</v>
      </c>
      <c r="F660" s="12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</v>
      </c>
      <c r="P660" s="5">
        <f t="shared" si="61"/>
        <v>109.34</v>
      </c>
      <c r="Q660" s="27" t="str">
        <f t="shared" si="62"/>
        <v>technology</v>
      </c>
      <c r="R660" s="27" t="str">
        <f t="shared" si="63"/>
        <v>wearables</v>
      </c>
      <c r="S660" s="14">
        <f t="shared" si="64"/>
        <v>42178.952418981477</v>
      </c>
      <c r="T660" s="14">
        <f t="shared" si="65"/>
        <v>42211.541666666664</v>
      </c>
    </row>
    <row r="661" spans="1:20" x14ac:dyDescent="0.25">
      <c r="A661">
        <v>659</v>
      </c>
      <c r="B661" s="1" t="s">
        <v>660</v>
      </c>
      <c r="C661" s="1" t="s">
        <v>4769</v>
      </c>
      <c r="D661" s="5">
        <v>3000</v>
      </c>
      <c r="E661" s="5">
        <v>3017</v>
      </c>
      <c r="F661" s="12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101</v>
      </c>
      <c r="P661" s="5">
        <f t="shared" si="61"/>
        <v>143.66999999999999</v>
      </c>
      <c r="Q661" s="27" t="str">
        <f t="shared" si="62"/>
        <v>technology</v>
      </c>
      <c r="R661" s="27" t="str">
        <f t="shared" si="63"/>
        <v>wearables</v>
      </c>
      <c r="S661" s="14">
        <f t="shared" si="64"/>
        <v>42209.385358796295</v>
      </c>
      <c r="T661" s="14">
        <f t="shared" si="65"/>
        <v>42239.385358796295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5">
        <v>50000</v>
      </c>
      <c r="E662" s="5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</v>
      </c>
      <c r="P662" s="5">
        <f t="shared" si="61"/>
        <v>84.94</v>
      </c>
      <c r="Q662" s="27" t="str">
        <f t="shared" si="62"/>
        <v>technology</v>
      </c>
      <c r="R662" s="27" t="str">
        <f t="shared" si="63"/>
        <v>wearables</v>
      </c>
      <c r="S662" s="14">
        <f t="shared" si="64"/>
        <v>41922.533321759256</v>
      </c>
      <c r="T662" s="14">
        <f t="shared" si="65"/>
        <v>41952.574988425928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5">
        <v>10000</v>
      </c>
      <c r="E663" s="5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1</v>
      </c>
      <c r="P663" s="5">
        <f t="shared" si="61"/>
        <v>10.56</v>
      </c>
      <c r="Q663" s="27" t="str">
        <f t="shared" si="62"/>
        <v>technology</v>
      </c>
      <c r="R663" s="27" t="str">
        <f t="shared" si="63"/>
        <v>wearables</v>
      </c>
      <c r="S663" s="14">
        <f t="shared" si="64"/>
        <v>42636.437025462961</v>
      </c>
      <c r="T663" s="14">
        <f t="shared" si="65"/>
        <v>42666.437025462961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5">
        <v>39000</v>
      </c>
      <c r="E664" s="5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</v>
      </c>
      <c r="P664" s="5">
        <f t="shared" si="61"/>
        <v>39</v>
      </c>
      <c r="Q664" s="27" t="str">
        <f t="shared" si="62"/>
        <v>technology</v>
      </c>
      <c r="R664" s="27" t="str">
        <f t="shared" si="63"/>
        <v>wearables</v>
      </c>
      <c r="S664" s="14">
        <f t="shared" si="64"/>
        <v>41990.229710648149</v>
      </c>
      <c r="T664" s="14">
        <f t="shared" si="65"/>
        <v>42020.229710648149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5">
        <v>200000</v>
      </c>
      <c r="E665" s="5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</v>
      </c>
      <c r="P665" s="5">
        <f t="shared" si="61"/>
        <v>100</v>
      </c>
      <c r="Q665" s="27" t="str">
        <f t="shared" si="62"/>
        <v>technology</v>
      </c>
      <c r="R665" s="27" t="str">
        <f t="shared" si="63"/>
        <v>wearables</v>
      </c>
      <c r="S665" s="14">
        <f t="shared" si="64"/>
        <v>42173.634907407402</v>
      </c>
      <c r="T665" s="14">
        <f t="shared" si="65"/>
        <v>42203.634907407402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5">
        <v>12000</v>
      </c>
      <c r="E666" s="5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8</v>
      </c>
      <c r="P666" s="5">
        <f t="shared" si="61"/>
        <v>31.17</v>
      </c>
      <c r="Q666" s="27" t="str">
        <f t="shared" si="62"/>
        <v>technology</v>
      </c>
      <c r="R666" s="27" t="str">
        <f t="shared" si="63"/>
        <v>wearables</v>
      </c>
      <c r="S666" s="14">
        <f t="shared" si="64"/>
        <v>42077.458043981482</v>
      </c>
      <c r="T666" s="14">
        <f t="shared" si="65"/>
        <v>42107.458043981482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5">
        <v>10000</v>
      </c>
      <c r="E667" s="5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19</v>
      </c>
      <c r="P667" s="5">
        <f t="shared" si="61"/>
        <v>155.33000000000001</v>
      </c>
      <c r="Q667" s="27" t="str">
        <f t="shared" si="62"/>
        <v>technology</v>
      </c>
      <c r="R667" s="27" t="str">
        <f t="shared" si="63"/>
        <v>wearables</v>
      </c>
      <c r="S667" s="14">
        <f t="shared" si="64"/>
        <v>42688.503020833326</v>
      </c>
      <c r="T667" s="14">
        <f t="shared" si="65"/>
        <v>42748.503020833326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5">
        <v>200000</v>
      </c>
      <c r="E668" s="5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0</v>
      </c>
      <c r="P668" s="5">
        <f t="shared" si="61"/>
        <v>2</v>
      </c>
      <c r="Q668" s="27" t="str">
        <f t="shared" si="62"/>
        <v>technology</v>
      </c>
      <c r="R668" s="27" t="str">
        <f t="shared" si="63"/>
        <v>wearables</v>
      </c>
      <c r="S668" s="14">
        <f t="shared" si="64"/>
        <v>41838.623819444445</v>
      </c>
      <c r="T668" s="14">
        <f t="shared" si="65"/>
        <v>41868.623819444445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5">
        <v>50000</v>
      </c>
      <c r="E669" s="5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</v>
      </c>
      <c r="P669" s="5">
        <f t="shared" si="61"/>
        <v>178.93</v>
      </c>
      <c r="Q669" s="27" t="str">
        <f t="shared" si="62"/>
        <v>technology</v>
      </c>
      <c r="R669" s="27" t="str">
        <f t="shared" si="63"/>
        <v>wearables</v>
      </c>
      <c r="S669" s="14">
        <f t="shared" si="64"/>
        <v>42632.165081018517</v>
      </c>
      <c r="T669" s="14">
        <f t="shared" si="65"/>
        <v>42672.165081018517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5">
        <v>15000</v>
      </c>
      <c r="E670" s="5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5</v>
      </c>
      <c r="P670" s="5">
        <f t="shared" si="61"/>
        <v>27.36</v>
      </c>
      <c r="Q670" s="27" t="str">
        <f t="shared" si="62"/>
        <v>technology</v>
      </c>
      <c r="R670" s="27" t="str">
        <f t="shared" si="63"/>
        <v>wearables</v>
      </c>
      <c r="S670" s="14">
        <f t="shared" si="64"/>
        <v>42090.622939814813</v>
      </c>
      <c r="T670" s="14">
        <f t="shared" si="65"/>
        <v>42135.622939814813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5">
        <v>200000</v>
      </c>
      <c r="E671" s="5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22</v>
      </c>
      <c r="P671" s="5">
        <f t="shared" si="61"/>
        <v>1536.25</v>
      </c>
      <c r="Q671" s="27" t="str">
        <f t="shared" si="62"/>
        <v>technology</v>
      </c>
      <c r="R671" s="27" t="str">
        <f t="shared" si="63"/>
        <v>wearables</v>
      </c>
      <c r="S671" s="14">
        <f t="shared" si="64"/>
        <v>42527.417337962957</v>
      </c>
      <c r="T671" s="14">
        <f t="shared" si="65"/>
        <v>42557.417337962957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5">
        <v>90000</v>
      </c>
      <c r="E672" s="5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28.999999999999996</v>
      </c>
      <c r="P672" s="5">
        <f t="shared" si="61"/>
        <v>85</v>
      </c>
      <c r="Q672" s="27" t="str">
        <f t="shared" si="62"/>
        <v>technology</v>
      </c>
      <c r="R672" s="27" t="str">
        <f t="shared" si="63"/>
        <v>wearables</v>
      </c>
      <c r="S672" s="14">
        <f t="shared" si="64"/>
        <v>42506.501388888886</v>
      </c>
      <c r="T672" s="14">
        <f t="shared" si="65"/>
        <v>42540.131944444445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5">
        <v>30000</v>
      </c>
      <c r="E673" s="5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</v>
      </c>
      <c r="P673" s="5">
        <f t="shared" si="61"/>
        <v>788.53</v>
      </c>
      <c r="Q673" s="27" t="str">
        <f t="shared" si="62"/>
        <v>technology</v>
      </c>
      <c r="R673" s="27" t="str">
        <f t="shared" si="63"/>
        <v>wearables</v>
      </c>
      <c r="S673" s="14">
        <f t="shared" si="64"/>
        <v>41984.484398148146</v>
      </c>
      <c r="T673" s="14">
        <f t="shared" si="65"/>
        <v>42017.958333333336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5">
        <v>50000</v>
      </c>
      <c r="E674" s="5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22</v>
      </c>
      <c r="P674" s="5">
        <f t="shared" si="61"/>
        <v>50.3</v>
      </c>
      <c r="Q674" s="27" t="str">
        <f t="shared" si="62"/>
        <v>technology</v>
      </c>
      <c r="R674" s="27" t="str">
        <f t="shared" si="63"/>
        <v>wearables</v>
      </c>
      <c r="S674" s="14">
        <f t="shared" si="64"/>
        <v>41974.011157407404</v>
      </c>
      <c r="T674" s="14">
        <f t="shared" si="65"/>
        <v>42004.999305555553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5">
        <v>100000</v>
      </c>
      <c r="E675" s="5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</v>
      </c>
      <c r="P675" s="5">
        <f t="shared" si="61"/>
        <v>68.33</v>
      </c>
      <c r="Q675" s="27" t="str">
        <f t="shared" si="62"/>
        <v>technology</v>
      </c>
      <c r="R675" s="27" t="str">
        <f t="shared" si="63"/>
        <v>wearables</v>
      </c>
      <c r="S675" s="14">
        <f t="shared" si="64"/>
        <v>41838.6321412037</v>
      </c>
      <c r="T675" s="14">
        <f t="shared" si="65"/>
        <v>41883.6321412037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5">
        <v>50000</v>
      </c>
      <c r="E676" s="5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</v>
      </c>
      <c r="P676" s="5">
        <f t="shared" si="61"/>
        <v>7.5</v>
      </c>
      <c r="Q676" s="27" t="str">
        <f t="shared" si="62"/>
        <v>technology</v>
      </c>
      <c r="R676" s="27" t="str">
        <f t="shared" si="63"/>
        <v>wearables</v>
      </c>
      <c r="S676" s="14">
        <f t="shared" si="64"/>
        <v>41802.907719907402</v>
      </c>
      <c r="T676" s="14">
        <f t="shared" si="65"/>
        <v>41862.907719907402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5">
        <v>6000</v>
      </c>
      <c r="E677" s="5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15</v>
      </c>
      <c r="P677" s="5">
        <f t="shared" si="61"/>
        <v>34.270000000000003</v>
      </c>
      <c r="Q677" s="27" t="str">
        <f t="shared" si="62"/>
        <v>technology</v>
      </c>
      <c r="R677" s="27" t="str">
        <f t="shared" si="63"/>
        <v>wearables</v>
      </c>
      <c r="S677" s="14">
        <f t="shared" si="64"/>
        <v>41975.722268518519</v>
      </c>
      <c r="T677" s="14">
        <f t="shared" si="65"/>
        <v>42005.082638888889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5">
        <v>100000</v>
      </c>
      <c r="E678" s="5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</v>
      </c>
      <c r="P678" s="5">
        <f t="shared" si="61"/>
        <v>61.29</v>
      </c>
      <c r="Q678" s="27" t="str">
        <f t="shared" si="62"/>
        <v>technology</v>
      </c>
      <c r="R678" s="27" t="str">
        <f t="shared" si="63"/>
        <v>wearables</v>
      </c>
      <c r="S678" s="14">
        <f t="shared" si="64"/>
        <v>42012.559965277782</v>
      </c>
      <c r="T678" s="14">
        <f t="shared" si="65"/>
        <v>42042.559965277782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5">
        <v>50000</v>
      </c>
      <c r="E679" s="5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26</v>
      </c>
      <c r="P679" s="5">
        <f t="shared" si="61"/>
        <v>133.25</v>
      </c>
      <c r="Q679" s="27" t="str">
        <f t="shared" si="62"/>
        <v>technology</v>
      </c>
      <c r="R679" s="27" t="str">
        <f t="shared" si="63"/>
        <v>wearables</v>
      </c>
      <c r="S679" s="14">
        <f t="shared" si="64"/>
        <v>42504.195543981477</v>
      </c>
      <c r="T679" s="14">
        <f t="shared" si="65"/>
        <v>42549.195543981477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5">
        <v>29000</v>
      </c>
      <c r="E680" s="5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4</v>
      </c>
      <c r="P680" s="5">
        <f t="shared" si="61"/>
        <v>65.180000000000007</v>
      </c>
      <c r="Q680" s="27" t="str">
        <f t="shared" si="62"/>
        <v>technology</v>
      </c>
      <c r="R680" s="27" t="str">
        <f t="shared" si="63"/>
        <v>wearables</v>
      </c>
      <c r="S680" s="14">
        <f t="shared" si="64"/>
        <v>42481.168263888881</v>
      </c>
      <c r="T680" s="14">
        <f t="shared" si="65"/>
        <v>42511.168263888881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5">
        <v>57000</v>
      </c>
      <c r="E681" s="5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</v>
      </c>
      <c r="P681" s="5">
        <f t="shared" si="61"/>
        <v>93.9</v>
      </c>
      <c r="Q681" s="27" t="str">
        <f t="shared" si="62"/>
        <v>technology</v>
      </c>
      <c r="R681" s="27" t="str">
        <f t="shared" si="63"/>
        <v>wearables</v>
      </c>
      <c r="S681" s="14">
        <f t="shared" si="64"/>
        <v>42556.487372685187</v>
      </c>
      <c r="T681" s="14">
        <f t="shared" si="65"/>
        <v>42616.487372685187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5">
        <v>75000</v>
      </c>
      <c r="E682" s="5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26</v>
      </c>
      <c r="P682" s="5">
        <f t="shared" si="61"/>
        <v>150.65</v>
      </c>
      <c r="Q682" s="27" t="str">
        <f t="shared" si="62"/>
        <v>technology</v>
      </c>
      <c r="R682" s="27" t="str">
        <f t="shared" si="63"/>
        <v>wearables</v>
      </c>
      <c r="S682" s="14">
        <f t="shared" si="64"/>
        <v>41864.293182870366</v>
      </c>
      <c r="T682" s="14">
        <f t="shared" si="65"/>
        <v>41899.293182870366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5">
        <v>2500</v>
      </c>
      <c r="E683" s="5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</v>
      </c>
      <c r="P683" s="5">
        <f t="shared" si="61"/>
        <v>1</v>
      </c>
      <c r="Q683" s="27" t="str">
        <f t="shared" si="62"/>
        <v>technology</v>
      </c>
      <c r="R683" s="27" t="str">
        <f t="shared" si="63"/>
        <v>wearables</v>
      </c>
      <c r="S683" s="14">
        <f t="shared" si="64"/>
        <v>42639.597268518519</v>
      </c>
      <c r="T683" s="14">
        <f t="shared" si="65"/>
        <v>42669.597268518519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5">
        <v>50000</v>
      </c>
      <c r="E684" s="5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</v>
      </c>
      <c r="P684" s="5">
        <f t="shared" si="61"/>
        <v>13.25</v>
      </c>
      <c r="Q684" s="27" t="str">
        <f t="shared" si="62"/>
        <v>technology</v>
      </c>
      <c r="R684" s="27" t="str">
        <f t="shared" si="63"/>
        <v>wearables</v>
      </c>
      <c r="S684" s="14">
        <f t="shared" si="64"/>
        <v>42778.556967592587</v>
      </c>
      <c r="T684" s="14">
        <f t="shared" si="65"/>
        <v>42808.51530092593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5">
        <v>35000</v>
      </c>
      <c r="E685" s="5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1</v>
      </c>
      <c r="P685" s="5">
        <f t="shared" si="61"/>
        <v>99.33</v>
      </c>
      <c r="Q685" s="27" t="str">
        <f t="shared" si="62"/>
        <v>technology</v>
      </c>
      <c r="R685" s="27" t="str">
        <f t="shared" si="63"/>
        <v>wearables</v>
      </c>
      <c r="S685" s="14">
        <f t="shared" si="64"/>
        <v>42634.691712962966</v>
      </c>
      <c r="T685" s="14">
        <f t="shared" si="65"/>
        <v>42674.691712962966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5">
        <v>320000</v>
      </c>
      <c r="E686" s="5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7.0000000000000009</v>
      </c>
      <c r="P686" s="5">
        <f t="shared" si="61"/>
        <v>177.39</v>
      </c>
      <c r="Q686" s="27" t="str">
        <f t="shared" si="62"/>
        <v>technology</v>
      </c>
      <c r="R686" s="27" t="str">
        <f t="shared" si="63"/>
        <v>wearables</v>
      </c>
      <c r="S686" s="14">
        <f t="shared" si="64"/>
        <v>41809.26494212963</v>
      </c>
      <c r="T686" s="14">
        <f t="shared" si="65"/>
        <v>41844.916666666664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5">
        <v>2000</v>
      </c>
      <c r="E687" s="5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28.000000000000004</v>
      </c>
      <c r="P687" s="5">
        <f t="shared" si="61"/>
        <v>55.3</v>
      </c>
      <c r="Q687" s="27" t="str">
        <f t="shared" si="62"/>
        <v>technology</v>
      </c>
      <c r="R687" s="27" t="str">
        <f t="shared" si="63"/>
        <v>wearables</v>
      </c>
      <c r="S687" s="14">
        <f t="shared" si="64"/>
        <v>41971.658240740733</v>
      </c>
      <c r="T687" s="14">
        <f t="shared" si="65"/>
        <v>42016.658240740733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5">
        <v>500000</v>
      </c>
      <c r="E688" s="5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>
        <f t="shared" si="61"/>
        <v>0</v>
      </c>
      <c r="Q688" s="27" t="str">
        <f t="shared" si="62"/>
        <v>technology</v>
      </c>
      <c r="R688" s="27" t="str">
        <f t="shared" si="63"/>
        <v>wearables</v>
      </c>
      <c r="S688" s="14">
        <f t="shared" si="64"/>
        <v>42189.464930555558</v>
      </c>
      <c r="T688" s="14">
        <f t="shared" si="65"/>
        <v>42219.464930555558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5">
        <v>100000</v>
      </c>
      <c r="E689" s="5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4</v>
      </c>
      <c r="P689" s="5">
        <f t="shared" si="61"/>
        <v>591.66999999999996</v>
      </c>
      <c r="Q689" s="27" t="str">
        <f t="shared" si="62"/>
        <v>technology</v>
      </c>
      <c r="R689" s="27" t="str">
        <f t="shared" si="63"/>
        <v>wearables</v>
      </c>
      <c r="S689" s="14">
        <f t="shared" si="64"/>
        <v>42711.542280092595</v>
      </c>
      <c r="T689" s="14">
        <f t="shared" si="65"/>
        <v>42771.542280092595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5">
        <v>20000</v>
      </c>
      <c r="E690" s="5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73</v>
      </c>
      <c r="P690" s="5">
        <f t="shared" si="61"/>
        <v>405.5</v>
      </c>
      <c r="Q690" s="27" t="str">
        <f t="shared" si="62"/>
        <v>technology</v>
      </c>
      <c r="R690" s="27" t="str">
        <f t="shared" si="63"/>
        <v>wearables</v>
      </c>
      <c r="S690" s="14">
        <f t="shared" si="64"/>
        <v>42261.896446759252</v>
      </c>
      <c r="T690" s="14">
        <f t="shared" si="65"/>
        <v>42291.896446759252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5">
        <v>200000</v>
      </c>
      <c r="E691" s="5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57.999999999999993</v>
      </c>
      <c r="P691" s="5">
        <f t="shared" si="61"/>
        <v>343.15</v>
      </c>
      <c r="Q691" s="27" t="str">
        <f t="shared" si="62"/>
        <v>technology</v>
      </c>
      <c r="R691" s="27" t="str">
        <f t="shared" si="63"/>
        <v>wearables</v>
      </c>
      <c r="S691" s="14">
        <f t="shared" si="64"/>
        <v>42675.459456018514</v>
      </c>
      <c r="T691" s="14">
        <f t="shared" si="65"/>
        <v>42711.999305555553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5">
        <v>20000</v>
      </c>
      <c r="E692" s="5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</v>
      </c>
      <c r="P692" s="5">
        <f t="shared" si="61"/>
        <v>72.59</v>
      </c>
      <c r="Q692" s="27" t="str">
        <f t="shared" si="62"/>
        <v>technology</v>
      </c>
      <c r="R692" s="27" t="str">
        <f t="shared" si="63"/>
        <v>wearables</v>
      </c>
      <c r="S692" s="14">
        <f t="shared" si="64"/>
        <v>42579.426400462959</v>
      </c>
      <c r="T692" s="14">
        <f t="shared" si="65"/>
        <v>42622.041666666664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5">
        <v>50000</v>
      </c>
      <c r="E693" s="5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1</v>
      </c>
      <c r="P693" s="5">
        <f t="shared" si="61"/>
        <v>26</v>
      </c>
      <c r="Q693" s="27" t="str">
        <f t="shared" si="62"/>
        <v>technology</v>
      </c>
      <c r="R693" s="27" t="str">
        <f t="shared" si="63"/>
        <v>wearables</v>
      </c>
      <c r="S693" s="14">
        <f t="shared" si="64"/>
        <v>42157.819976851846</v>
      </c>
      <c r="T693" s="14">
        <f t="shared" si="65"/>
        <v>42185.819976851846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5">
        <v>20000</v>
      </c>
      <c r="E694" s="5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7.0000000000000009</v>
      </c>
      <c r="P694" s="5">
        <f t="shared" si="61"/>
        <v>6.5</v>
      </c>
      <c r="Q694" s="27" t="str">
        <f t="shared" si="62"/>
        <v>technology</v>
      </c>
      <c r="R694" s="27" t="str">
        <f t="shared" si="63"/>
        <v>wearables</v>
      </c>
      <c r="S694" s="14">
        <f t="shared" si="64"/>
        <v>42696.167395833334</v>
      </c>
      <c r="T694" s="14">
        <f t="shared" si="65"/>
        <v>42726.167395833334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5">
        <v>100000</v>
      </c>
      <c r="E695" s="5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</v>
      </c>
      <c r="P695" s="5">
        <f t="shared" si="61"/>
        <v>119.39</v>
      </c>
      <c r="Q695" s="27" t="str">
        <f t="shared" si="62"/>
        <v>technology</v>
      </c>
      <c r="R695" s="27" t="str">
        <f t="shared" si="63"/>
        <v>wearables</v>
      </c>
      <c r="S695" s="14">
        <f t="shared" si="64"/>
        <v>42094.599849537037</v>
      </c>
      <c r="T695" s="14">
        <f t="shared" si="65"/>
        <v>42124.599849537037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5">
        <v>150000</v>
      </c>
      <c r="E696" s="5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</v>
      </c>
      <c r="P696" s="5">
        <f t="shared" si="61"/>
        <v>84.29</v>
      </c>
      <c r="Q696" s="27" t="str">
        <f t="shared" si="62"/>
        <v>technology</v>
      </c>
      <c r="R696" s="27" t="str">
        <f t="shared" si="63"/>
        <v>wearables</v>
      </c>
      <c r="S696" s="14">
        <f t="shared" si="64"/>
        <v>42737.455543981479</v>
      </c>
      <c r="T696" s="14">
        <f t="shared" si="65"/>
        <v>42767.455543981479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5">
        <v>60000</v>
      </c>
      <c r="E697" s="5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</v>
      </c>
      <c r="P697" s="5">
        <f t="shared" si="61"/>
        <v>90.86</v>
      </c>
      <c r="Q697" s="27" t="str">
        <f t="shared" si="62"/>
        <v>technology</v>
      </c>
      <c r="R697" s="27" t="str">
        <f t="shared" si="63"/>
        <v>wearables</v>
      </c>
      <c r="S697" s="14">
        <f t="shared" si="64"/>
        <v>41913.312731481477</v>
      </c>
      <c r="T697" s="14">
        <f t="shared" si="65"/>
        <v>41943.312731481477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5">
        <v>175000</v>
      </c>
      <c r="E698" s="5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0</v>
      </c>
      <c r="P698" s="5">
        <f t="shared" si="61"/>
        <v>1</v>
      </c>
      <c r="Q698" s="27" t="str">
        <f t="shared" si="62"/>
        <v>technology</v>
      </c>
      <c r="R698" s="27" t="str">
        <f t="shared" si="63"/>
        <v>wearables</v>
      </c>
      <c r="S698" s="14">
        <f t="shared" si="64"/>
        <v>41815.718773148146</v>
      </c>
      <c r="T698" s="14">
        <f t="shared" si="65"/>
        <v>41845.718773148146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5">
        <v>5000</v>
      </c>
      <c r="E699" s="5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</v>
      </c>
      <c r="P699" s="5">
        <f t="shared" si="61"/>
        <v>20.34</v>
      </c>
      <c r="Q699" s="27" t="str">
        <f t="shared" si="62"/>
        <v>technology</v>
      </c>
      <c r="R699" s="27" t="str">
        <f t="shared" si="63"/>
        <v>wearables</v>
      </c>
      <c r="S699" s="14">
        <f t="shared" si="64"/>
        <v>42388.314687500002</v>
      </c>
      <c r="T699" s="14">
        <f t="shared" si="65"/>
        <v>42403.314687500002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5">
        <v>100000</v>
      </c>
      <c r="E700" s="5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</v>
      </c>
      <c r="P700" s="5">
        <f t="shared" si="61"/>
        <v>530.69000000000005</v>
      </c>
      <c r="Q700" s="27" t="str">
        <f t="shared" si="62"/>
        <v>technology</v>
      </c>
      <c r="R700" s="27" t="str">
        <f t="shared" si="63"/>
        <v>wearables</v>
      </c>
      <c r="S700" s="14">
        <f t="shared" si="64"/>
        <v>41866.72274305555</v>
      </c>
      <c r="T700" s="14">
        <f t="shared" si="65"/>
        <v>41899.875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5">
        <v>130000</v>
      </c>
      <c r="E701" s="5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</v>
      </c>
      <c r="P701" s="5">
        <f t="shared" si="61"/>
        <v>120.39</v>
      </c>
      <c r="Q701" s="27" t="str">
        <f t="shared" si="62"/>
        <v>technology</v>
      </c>
      <c r="R701" s="27" t="str">
        <f t="shared" si="63"/>
        <v>wearables</v>
      </c>
      <c r="S701" s="14">
        <f t="shared" si="64"/>
        <v>41563.277175925927</v>
      </c>
      <c r="T701" s="14">
        <f t="shared" si="65"/>
        <v>41600.458333333328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5">
        <v>15000</v>
      </c>
      <c r="E702" s="5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3</v>
      </c>
      <c r="P702" s="5">
        <f t="shared" si="61"/>
        <v>13</v>
      </c>
      <c r="Q702" s="27" t="str">
        <f t="shared" si="62"/>
        <v>technology</v>
      </c>
      <c r="R702" s="27" t="str">
        <f t="shared" si="63"/>
        <v>wearables</v>
      </c>
      <c r="S702" s="14">
        <f t="shared" si="64"/>
        <v>42715.480104166665</v>
      </c>
      <c r="T702" s="14">
        <f t="shared" si="65"/>
        <v>42745.480104166665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5">
        <v>23000</v>
      </c>
      <c r="E703" s="5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27</v>
      </c>
      <c r="P703" s="5">
        <f t="shared" si="61"/>
        <v>291.33</v>
      </c>
      <c r="Q703" s="27" t="str">
        <f t="shared" si="62"/>
        <v>technology</v>
      </c>
      <c r="R703" s="27" t="str">
        <f t="shared" si="63"/>
        <v>wearables</v>
      </c>
      <c r="S703" s="14">
        <f t="shared" si="64"/>
        <v>41813.454629629625</v>
      </c>
      <c r="T703" s="14">
        <f t="shared" si="65"/>
        <v>41843.454629629625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5">
        <v>15000</v>
      </c>
      <c r="E704" s="5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31</v>
      </c>
      <c r="P704" s="5">
        <f t="shared" si="61"/>
        <v>124.92</v>
      </c>
      <c r="Q704" s="27" t="str">
        <f t="shared" si="62"/>
        <v>technology</v>
      </c>
      <c r="R704" s="27" t="str">
        <f t="shared" si="63"/>
        <v>wearables</v>
      </c>
      <c r="S704" s="14">
        <f t="shared" si="64"/>
        <v>42668.518368055556</v>
      </c>
      <c r="T704" s="14">
        <f t="shared" si="65"/>
        <v>42698.560034722213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5">
        <v>15000</v>
      </c>
      <c r="E705" s="5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6</v>
      </c>
      <c r="P705" s="5">
        <f t="shared" si="61"/>
        <v>119.57</v>
      </c>
      <c r="Q705" s="27" t="str">
        <f t="shared" si="62"/>
        <v>technology</v>
      </c>
      <c r="R705" s="27" t="str">
        <f t="shared" si="63"/>
        <v>wearables</v>
      </c>
      <c r="S705" s="14">
        <f t="shared" si="64"/>
        <v>42711.742465277777</v>
      </c>
      <c r="T705" s="14">
        <f t="shared" si="65"/>
        <v>42766.772222222215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5">
        <v>55000</v>
      </c>
      <c r="E706" s="5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1</v>
      </c>
      <c r="P706" s="5">
        <f t="shared" si="61"/>
        <v>120.25</v>
      </c>
      <c r="Q706" s="27" t="str">
        <f t="shared" si="62"/>
        <v>technology</v>
      </c>
      <c r="R706" s="27" t="str">
        <f t="shared" si="63"/>
        <v>wearables</v>
      </c>
      <c r="S706" s="14">
        <f t="shared" si="64"/>
        <v>42725.984583333331</v>
      </c>
      <c r="T706" s="14">
        <f t="shared" si="65"/>
        <v>42785.984583333331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5">
        <v>100000</v>
      </c>
      <c r="E707" s="5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ROUND(E707/D707,2)*100</f>
        <v>1</v>
      </c>
      <c r="P707" s="5">
        <f t="shared" ref="P707:P770" si="67">IF(L707=0,0,ROUND(E707/L707,2))</f>
        <v>195.4</v>
      </c>
      <c r="Q707" s="27" t="str">
        <f t="shared" ref="Q707:Q770" si="68">IF((FIND("/",N707,1)&gt;0),
LEFT(N707,(FIND("/",N707,1)-1)),N707)</f>
        <v>technology</v>
      </c>
      <c r="R707" s="27" t="str">
        <f t="shared" ref="R707:R770" si="69">IF((FIND("/",N707,1)&gt;0),
RIGHT(N707,(LEN(N707)-1-LEN(Q707))),"")</f>
        <v>wearables</v>
      </c>
      <c r="S707" s="14">
        <f t="shared" ref="S707:S770" si="70">(((J707/60)/60)/24)+DATE(1970,1,1)+(-5/24)</f>
        <v>42726.283310185179</v>
      </c>
      <c r="T707" s="14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5">
        <v>100000</v>
      </c>
      <c r="E708" s="5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>
        <f t="shared" si="67"/>
        <v>0</v>
      </c>
      <c r="Q708" s="27" t="str">
        <f t="shared" si="68"/>
        <v>technology</v>
      </c>
      <c r="R708" s="27" t="str">
        <f t="shared" si="69"/>
        <v>wearables</v>
      </c>
      <c r="S708" s="14">
        <f t="shared" si="70"/>
        <v>42676.786840277775</v>
      </c>
      <c r="T708" s="14">
        <f t="shared" si="71"/>
        <v>42718.568749999999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5">
        <v>68000</v>
      </c>
      <c r="E709" s="5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79</v>
      </c>
      <c r="P709" s="5">
        <f t="shared" si="67"/>
        <v>117.7</v>
      </c>
      <c r="Q709" s="27" t="str">
        <f t="shared" si="68"/>
        <v>technology</v>
      </c>
      <c r="R709" s="27" t="str">
        <f t="shared" si="69"/>
        <v>wearables</v>
      </c>
      <c r="S709" s="14">
        <f t="shared" si="70"/>
        <v>42696.45517361111</v>
      </c>
      <c r="T709" s="14">
        <f t="shared" si="71"/>
        <v>42736.45517361111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5">
        <v>40000</v>
      </c>
      <c r="E710" s="5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</v>
      </c>
      <c r="P710" s="5">
        <f t="shared" si="67"/>
        <v>23.95</v>
      </c>
      <c r="Q710" s="27" t="str">
        <f t="shared" si="68"/>
        <v>technology</v>
      </c>
      <c r="R710" s="27" t="str">
        <f t="shared" si="69"/>
        <v>wearables</v>
      </c>
      <c r="S710" s="14">
        <f t="shared" si="70"/>
        <v>41835.372685185182</v>
      </c>
      <c r="T710" s="14">
        <f t="shared" si="71"/>
        <v>41895.372685185182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5">
        <v>15000</v>
      </c>
      <c r="E711" s="5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</v>
      </c>
      <c r="P711" s="5">
        <f t="shared" si="67"/>
        <v>30.5</v>
      </c>
      <c r="Q711" s="27" t="str">
        <f t="shared" si="68"/>
        <v>technology</v>
      </c>
      <c r="R711" s="27" t="str">
        <f t="shared" si="69"/>
        <v>wearables</v>
      </c>
      <c r="S711" s="14">
        <f t="shared" si="70"/>
        <v>41947.832858796297</v>
      </c>
      <c r="T711" s="14">
        <f t="shared" si="71"/>
        <v>41977.832858796297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5">
        <v>1200</v>
      </c>
      <c r="E712" s="5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>
        <f t="shared" si="67"/>
        <v>0</v>
      </c>
      <c r="Q712" s="27" t="str">
        <f t="shared" si="68"/>
        <v>technology</v>
      </c>
      <c r="R712" s="27" t="str">
        <f t="shared" si="69"/>
        <v>wearables</v>
      </c>
      <c r="S712" s="14">
        <f t="shared" si="70"/>
        <v>41837.776643518519</v>
      </c>
      <c r="T712" s="14">
        <f t="shared" si="71"/>
        <v>41870.822222222218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5">
        <v>100000</v>
      </c>
      <c r="E713" s="5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34</v>
      </c>
      <c r="P713" s="5">
        <f t="shared" si="67"/>
        <v>99.97</v>
      </c>
      <c r="Q713" s="27" t="str">
        <f t="shared" si="68"/>
        <v>technology</v>
      </c>
      <c r="R713" s="27" t="str">
        <f t="shared" si="69"/>
        <v>wearables</v>
      </c>
      <c r="S713" s="14">
        <f t="shared" si="70"/>
        <v>42678.250787037039</v>
      </c>
      <c r="T713" s="14">
        <f t="shared" si="71"/>
        <v>42718.292453703696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5">
        <v>48500</v>
      </c>
      <c r="E714" s="5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</v>
      </c>
      <c r="P714" s="5">
        <f t="shared" si="67"/>
        <v>26.25</v>
      </c>
      <c r="Q714" s="27" t="str">
        <f t="shared" si="68"/>
        <v>technology</v>
      </c>
      <c r="R714" s="27" t="str">
        <f t="shared" si="69"/>
        <v>wearables</v>
      </c>
      <c r="S714" s="14">
        <f t="shared" si="70"/>
        <v>42384.472592592596</v>
      </c>
      <c r="T714" s="14">
        <f t="shared" si="71"/>
        <v>42414.472592592596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5">
        <v>25000</v>
      </c>
      <c r="E715" s="5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1</v>
      </c>
      <c r="P715" s="5">
        <f t="shared" si="67"/>
        <v>199</v>
      </c>
      <c r="Q715" s="27" t="str">
        <f t="shared" si="68"/>
        <v>technology</v>
      </c>
      <c r="R715" s="27" t="str">
        <f t="shared" si="69"/>
        <v>wearables</v>
      </c>
      <c r="S715" s="14">
        <f t="shared" si="70"/>
        <v>42496.320972222216</v>
      </c>
      <c r="T715" s="14">
        <f t="shared" si="71"/>
        <v>42526.320972222216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5">
        <v>15000</v>
      </c>
      <c r="E716" s="5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15</v>
      </c>
      <c r="P716" s="5">
        <f t="shared" si="67"/>
        <v>80.319999999999993</v>
      </c>
      <c r="Q716" s="27" t="str">
        <f t="shared" si="68"/>
        <v>technology</v>
      </c>
      <c r="R716" s="27" t="str">
        <f t="shared" si="69"/>
        <v>wearables</v>
      </c>
      <c r="S716" s="14">
        <f t="shared" si="70"/>
        <v>42734.579652777778</v>
      </c>
      <c r="T716" s="14">
        <f t="shared" si="71"/>
        <v>42794.579652777778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5">
        <v>27500</v>
      </c>
      <c r="E717" s="5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</v>
      </c>
      <c r="P717" s="5">
        <f t="shared" si="67"/>
        <v>115.75</v>
      </c>
      <c r="Q717" s="27" t="str">
        <f t="shared" si="68"/>
        <v>technology</v>
      </c>
      <c r="R717" s="27" t="str">
        <f t="shared" si="69"/>
        <v>wearables</v>
      </c>
      <c r="S717" s="14">
        <f t="shared" si="70"/>
        <v>42272.8824074074</v>
      </c>
      <c r="T717" s="14">
        <f t="shared" si="71"/>
        <v>42312.924074074072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5">
        <v>7000</v>
      </c>
      <c r="E718" s="5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</v>
      </c>
      <c r="P718" s="5">
        <f t="shared" si="67"/>
        <v>44.69</v>
      </c>
      <c r="Q718" s="27" t="str">
        <f t="shared" si="68"/>
        <v>technology</v>
      </c>
      <c r="R718" s="27" t="str">
        <f t="shared" si="69"/>
        <v>wearables</v>
      </c>
      <c r="S718" s="14">
        <f t="shared" si="70"/>
        <v>41940.450312499997</v>
      </c>
      <c r="T718" s="14">
        <f t="shared" si="71"/>
        <v>41973.791666666664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5">
        <v>100000</v>
      </c>
      <c r="E719" s="5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</v>
      </c>
      <c r="P719" s="5">
        <f t="shared" si="67"/>
        <v>76.25</v>
      </c>
      <c r="Q719" s="27" t="str">
        <f t="shared" si="68"/>
        <v>technology</v>
      </c>
      <c r="R719" s="27" t="str">
        <f t="shared" si="69"/>
        <v>wearables</v>
      </c>
      <c r="S719" s="14">
        <f t="shared" si="70"/>
        <v>41857.645856481482</v>
      </c>
      <c r="T719" s="14">
        <f t="shared" si="71"/>
        <v>41887.645856481482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5">
        <v>12000</v>
      </c>
      <c r="E720" s="5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1</v>
      </c>
      <c r="P720" s="5">
        <f t="shared" si="67"/>
        <v>22.5</v>
      </c>
      <c r="Q720" s="27" t="str">
        <f t="shared" si="68"/>
        <v>technology</v>
      </c>
      <c r="R720" s="27" t="str">
        <f t="shared" si="69"/>
        <v>wearables</v>
      </c>
      <c r="S720" s="14">
        <f t="shared" si="70"/>
        <v>42752.637118055551</v>
      </c>
      <c r="T720" s="14">
        <f t="shared" si="71"/>
        <v>42784.040972222218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5">
        <v>15000</v>
      </c>
      <c r="E721" s="5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</v>
      </c>
      <c r="P721" s="5">
        <f t="shared" si="67"/>
        <v>19.399999999999999</v>
      </c>
      <c r="Q721" s="27" t="str">
        <f t="shared" si="68"/>
        <v>technology</v>
      </c>
      <c r="R721" s="27" t="str">
        <f t="shared" si="69"/>
        <v>wearables</v>
      </c>
      <c r="S721" s="14">
        <f t="shared" si="70"/>
        <v>42408.83189814815</v>
      </c>
      <c r="T721" s="14">
        <f t="shared" si="71"/>
        <v>42422.83189814815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5">
        <v>1900</v>
      </c>
      <c r="E722" s="5">
        <v>2735</v>
      </c>
      <c r="F722" s="1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144</v>
      </c>
      <c r="P722" s="5">
        <f t="shared" si="67"/>
        <v>66.709999999999994</v>
      </c>
      <c r="Q722" s="27" t="str">
        <f t="shared" si="68"/>
        <v>publishing</v>
      </c>
      <c r="R722" s="27" t="str">
        <f t="shared" si="69"/>
        <v>nonfiction</v>
      </c>
      <c r="S722" s="14">
        <f t="shared" si="70"/>
        <v>40909.440868055557</v>
      </c>
      <c r="T722" s="14">
        <f t="shared" si="71"/>
        <v>40937.440868055557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5">
        <v>8200</v>
      </c>
      <c r="E723" s="5">
        <v>10013</v>
      </c>
      <c r="F723" s="12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</v>
      </c>
      <c r="P723" s="5">
        <f t="shared" si="67"/>
        <v>84.14</v>
      </c>
      <c r="Q723" s="27" t="str">
        <f t="shared" si="68"/>
        <v>publishing</v>
      </c>
      <c r="R723" s="27" t="str">
        <f t="shared" si="69"/>
        <v>nonfiction</v>
      </c>
      <c r="S723" s="14">
        <f t="shared" si="70"/>
        <v>41807.363506944443</v>
      </c>
      <c r="T723" s="14">
        <f t="shared" si="71"/>
        <v>41852.363506944443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5">
        <v>25000</v>
      </c>
      <c r="E724" s="5">
        <v>33006</v>
      </c>
      <c r="F724" s="12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</v>
      </c>
      <c r="P724" s="5">
        <f t="shared" si="67"/>
        <v>215.73</v>
      </c>
      <c r="Q724" s="27" t="str">
        <f t="shared" si="68"/>
        <v>publishing</v>
      </c>
      <c r="R724" s="27" t="str">
        <f t="shared" si="69"/>
        <v>nonfiction</v>
      </c>
      <c r="S724" s="14">
        <f t="shared" si="70"/>
        <v>40977.596967592588</v>
      </c>
      <c r="T724" s="14">
        <f t="shared" si="71"/>
        <v>41007.555300925924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5">
        <v>5000</v>
      </c>
      <c r="E725" s="5">
        <v>5469</v>
      </c>
      <c r="F725" s="12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109.00000000000001</v>
      </c>
      <c r="P725" s="5">
        <f t="shared" si="67"/>
        <v>54.69</v>
      </c>
      <c r="Q725" s="27" t="str">
        <f t="shared" si="68"/>
        <v>publishing</v>
      </c>
      <c r="R725" s="27" t="str">
        <f t="shared" si="69"/>
        <v>nonfiction</v>
      </c>
      <c r="S725" s="14">
        <f t="shared" si="70"/>
        <v>42184.608206018522</v>
      </c>
      <c r="T725" s="14">
        <f t="shared" si="71"/>
        <v>42214.957638888889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5">
        <v>7000</v>
      </c>
      <c r="E726" s="5">
        <v>7383.01</v>
      </c>
      <c r="F726" s="12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</v>
      </c>
      <c r="P726" s="5">
        <f t="shared" si="67"/>
        <v>51.63</v>
      </c>
      <c r="Q726" s="27" t="str">
        <f t="shared" si="68"/>
        <v>publishing</v>
      </c>
      <c r="R726" s="27" t="str">
        <f t="shared" si="69"/>
        <v>nonfiction</v>
      </c>
      <c r="S726" s="14">
        <f t="shared" si="70"/>
        <v>40694.430127314808</v>
      </c>
      <c r="T726" s="14">
        <f t="shared" si="71"/>
        <v>40724.430127314808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5">
        <v>20000</v>
      </c>
      <c r="E727" s="5">
        <v>20070</v>
      </c>
      <c r="F727" s="12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</v>
      </c>
      <c r="P727" s="5">
        <f t="shared" si="67"/>
        <v>143.36000000000001</v>
      </c>
      <c r="Q727" s="27" t="str">
        <f t="shared" si="68"/>
        <v>publishing</v>
      </c>
      <c r="R727" s="27" t="str">
        <f t="shared" si="69"/>
        <v>nonfiction</v>
      </c>
      <c r="S727" s="14">
        <f t="shared" si="70"/>
        <v>42321.417962962958</v>
      </c>
      <c r="T727" s="14">
        <f t="shared" si="71"/>
        <v>42351.417962962958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5">
        <v>2500</v>
      </c>
      <c r="E728" s="5">
        <v>2535</v>
      </c>
      <c r="F728" s="12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</v>
      </c>
      <c r="P728" s="5">
        <f t="shared" si="67"/>
        <v>72.430000000000007</v>
      </c>
      <c r="Q728" s="27" t="str">
        <f t="shared" si="68"/>
        <v>publishing</v>
      </c>
      <c r="R728" s="27" t="str">
        <f t="shared" si="69"/>
        <v>nonfiction</v>
      </c>
      <c r="S728" s="14">
        <f t="shared" si="70"/>
        <v>41345.834340277775</v>
      </c>
      <c r="T728" s="14">
        <f t="shared" si="71"/>
        <v>41375.834340277775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5">
        <v>3500</v>
      </c>
      <c r="E729" s="5">
        <v>5443</v>
      </c>
      <c r="F729" s="12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156</v>
      </c>
      <c r="P729" s="5">
        <f t="shared" si="67"/>
        <v>36.53</v>
      </c>
      <c r="Q729" s="27" t="str">
        <f t="shared" si="68"/>
        <v>publishing</v>
      </c>
      <c r="R729" s="27" t="str">
        <f t="shared" si="69"/>
        <v>nonfiction</v>
      </c>
      <c r="S729" s="14">
        <f t="shared" si="70"/>
        <v>41246.811909722215</v>
      </c>
      <c r="T729" s="14">
        <f t="shared" si="71"/>
        <v>41288.680555555555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5">
        <v>7500</v>
      </c>
      <c r="E730" s="5">
        <v>7917.45</v>
      </c>
      <c r="F730" s="12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106</v>
      </c>
      <c r="P730" s="5">
        <f t="shared" si="67"/>
        <v>60.9</v>
      </c>
      <c r="Q730" s="27" t="str">
        <f t="shared" si="68"/>
        <v>publishing</v>
      </c>
      <c r="R730" s="27" t="str">
        <f t="shared" si="69"/>
        <v>nonfiction</v>
      </c>
      <c r="S730" s="14">
        <f t="shared" si="70"/>
        <v>40731.629131944443</v>
      </c>
      <c r="T730" s="14">
        <f t="shared" si="71"/>
        <v>40776.629131944443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5">
        <v>4000</v>
      </c>
      <c r="E731" s="5">
        <v>5226</v>
      </c>
      <c r="F731" s="12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131</v>
      </c>
      <c r="P731" s="5">
        <f t="shared" si="67"/>
        <v>43.55</v>
      </c>
      <c r="Q731" s="27" t="str">
        <f t="shared" si="68"/>
        <v>publishing</v>
      </c>
      <c r="R731" s="27" t="str">
        <f t="shared" si="69"/>
        <v>nonfiction</v>
      </c>
      <c r="S731" s="14">
        <f t="shared" si="70"/>
        <v>41110.97755787037</v>
      </c>
      <c r="T731" s="14">
        <f t="shared" si="71"/>
        <v>41170.97755787037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5">
        <v>20000</v>
      </c>
      <c r="E732" s="5">
        <v>26438</v>
      </c>
      <c r="F732" s="1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</v>
      </c>
      <c r="P732" s="5">
        <f t="shared" si="67"/>
        <v>99.77</v>
      </c>
      <c r="Q732" s="27" t="str">
        <f t="shared" si="68"/>
        <v>publishing</v>
      </c>
      <c r="R732" s="27" t="str">
        <f t="shared" si="69"/>
        <v>nonfiction</v>
      </c>
      <c r="S732" s="14">
        <f t="shared" si="70"/>
        <v>40854.536932870367</v>
      </c>
      <c r="T732" s="14">
        <f t="shared" si="71"/>
        <v>40884.536932870367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5">
        <v>5000</v>
      </c>
      <c r="E733" s="5">
        <v>6300</v>
      </c>
      <c r="F733" s="12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5">
        <f t="shared" si="67"/>
        <v>88.73</v>
      </c>
      <c r="Q733" s="27" t="str">
        <f t="shared" si="68"/>
        <v>publishing</v>
      </c>
      <c r="R733" s="27" t="str">
        <f t="shared" si="69"/>
        <v>nonfiction</v>
      </c>
      <c r="S733" s="14">
        <f t="shared" si="70"/>
        <v>40879.587349537032</v>
      </c>
      <c r="T733" s="14">
        <f t="shared" si="71"/>
        <v>40930.041666666664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5">
        <v>40</v>
      </c>
      <c r="E734" s="5">
        <v>64</v>
      </c>
      <c r="F734" s="12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5">
        <f t="shared" si="67"/>
        <v>4.92</v>
      </c>
      <c r="Q734" s="27" t="str">
        <f t="shared" si="68"/>
        <v>publishing</v>
      </c>
      <c r="R734" s="27" t="str">
        <f t="shared" si="69"/>
        <v>nonfiction</v>
      </c>
      <c r="S734" s="14">
        <f t="shared" si="70"/>
        <v>41486.21598379629</v>
      </c>
      <c r="T734" s="14">
        <f t="shared" si="71"/>
        <v>41546.21598379629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5">
        <v>2500</v>
      </c>
      <c r="E735" s="5">
        <v>3012</v>
      </c>
      <c r="F735" s="12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</v>
      </c>
      <c r="P735" s="5">
        <f t="shared" si="67"/>
        <v>17.82</v>
      </c>
      <c r="Q735" s="27" t="str">
        <f t="shared" si="68"/>
        <v>publishing</v>
      </c>
      <c r="R735" s="27" t="str">
        <f t="shared" si="69"/>
        <v>nonfiction</v>
      </c>
      <c r="S735" s="14">
        <f t="shared" si="70"/>
        <v>41598.211712962962</v>
      </c>
      <c r="T735" s="14">
        <f t="shared" si="71"/>
        <v>41628.211712962962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5">
        <v>8500</v>
      </c>
      <c r="E736" s="5">
        <v>10670</v>
      </c>
      <c r="F736" s="12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126</v>
      </c>
      <c r="P736" s="5">
        <f t="shared" si="67"/>
        <v>187.19</v>
      </c>
      <c r="Q736" s="27" t="str">
        <f t="shared" si="68"/>
        <v>publishing</v>
      </c>
      <c r="R736" s="27" t="str">
        <f t="shared" si="69"/>
        <v>nonfiction</v>
      </c>
      <c r="S736" s="14">
        <f t="shared" si="70"/>
        <v>42101.956249999996</v>
      </c>
      <c r="T736" s="14">
        <f t="shared" si="71"/>
        <v>42132.999999999993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5">
        <v>47000</v>
      </c>
      <c r="E737" s="5">
        <v>53771</v>
      </c>
      <c r="F737" s="12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113.99999999999999</v>
      </c>
      <c r="P737" s="5">
        <f t="shared" si="67"/>
        <v>234.81</v>
      </c>
      <c r="Q737" s="27" t="str">
        <f t="shared" si="68"/>
        <v>publishing</v>
      </c>
      <c r="R737" s="27" t="str">
        <f t="shared" si="69"/>
        <v>nonfiction</v>
      </c>
      <c r="S737" s="14">
        <f t="shared" si="70"/>
        <v>41945.821134259255</v>
      </c>
      <c r="T737" s="14">
        <f t="shared" si="71"/>
        <v>41976.818749999999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5">
        <v>3600</v>
      </c>
      <c r="E738" s="5">
        <v>11345</v>
      </c>
      <c r="F738" s="12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</v>
      </c>
      <c r="P738" s="5">
        <f t="shared" si="67"/>
        <v>105.05</v>
      </c>
      <c r="Q738" s="27" t="str">
        <f t="shared" si="68"/>
        <v>publishing</v>
      </c>
      <c r="R738" s="27" t="str">
        <f t="shared" si="69"/>
        <v>nonfiction</v>
      </c>
      <c r="S738" s="14">
        <f t="shared" si="70"/>
        <v>41579.525925925926</v>
      </c>
      <c r="T738" s="14">
        <f t="shared" si="71"/>
        <v>41598.999305555553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5">
        <v>5000</v>
      </c>
      <c r="E739" s="5">
        <v>6120</v>
      </c>
      <c r="F739" s="12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</v>
      </c>
      <c r="P739" s="5">
        <f t="shared" si="67"/>
        <v>56.67</v>
      </c>
      <c r="Q739" s="27" t="str">
        <f t="shared" si="68"/>
        <v>publishing</v>
      </c>
      <c r="R739" s="27" t="str">
        <f t="shared" si="69"/>
        <v>nonfiction</v>
      </c>
      <c r="S739" s="14">
        <f t="shared" si="70"/>
        <v>41667.066979166666</v>
      </c>
      <c r="T739" s="14">
        <f t="shared" si="71"/>
        <v>41684.625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5">
        <v>1500</v>
      </c>
      <c r="E740" s="5">
        <v>1601</v>
      </c>
      <c r="F740" s="12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107</v>
      </c>
      <c r="P740" s="5">
        <f t="shared" si="67"/>
        <v>39.049999999999997</v>
      </c>
      <c r="Q740" s="27" t="str">
        <f t="shared" si="68"/>
        <v>publishing</v>
      </c>
      <c r="R740" s="27" t="str">
        <f t="shared" si="69"/>
        <v>nonfiction</v>
      </c>
      <c r="S740" s="14">
        <f t="shared" si="70"/>
        <v>41943.395763888882</v>
      </c>
      <c r="T740" s="14">
        <f t="shared" si="71"/>
        <v>41973.999305555553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5">
        <v>6000</v>
      </c>
      <c r="E741" s="5">
        <v>9500</v>
      </c>
      <c r="F741" s="12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</v>
      </c>
      <c r="P741" s="5">
        <f t="shared" si="67"/>
        <v>68.349999999999994</v>
      </c>
      <c r="Q741" s="27" t="str">
        <f t="shared" si="68"/>
        <v>publishing</v>
      </c>
      <c r="R741" s="27" t="str">
        <f t="shared" si="69"/>
        <v>nonfiction</v>
      </c>
      <c r="S741" s="14">
        <f t="shared" si="70"/>
        <v>41829.294317129628</v>
      </c>
      <c r="T741" s="14">
        <f t="shared" si="71"/>
        <v>41862.294317129628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5">
        <v>3000</v>
      </c>
      <c r="E742" s="5">
        <v>3222</v>
      </c>
      <c r="F742" s="1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</v>
      </c>
      <c r="P742" s="5">
        <f t="shared" si="67"/>
        <v>169.58</v>
      </c>
      <c r="Q742" s="27" t="str">
        <f t="shared" si="68"/>
        <v>publishing</v>
      </c>
      <c r="R742" s="27" t="str">
        <f t="shared" si="69"/>
        <v>nonfiction</v>
      </c>
      <c r="S742" s="14">
        <f t="shared" si="70"/>
        <v>42161.93844907407</v>
      </c>
      <c r="T742" s="14">
        <f t="shared" si="71"/>
        <v>42175.93844907407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5">
        <v>13000</v>
      </c>
      <c r="E743" s="5">
        <v>13293.8</v>
      </c>
      <c r="F743" s="12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</v>
      </c>
      <c r="P743" s="5">
        <f t="shared" si="67"/>
        <v>141.41999999999999</v>
      </c>
      <c r="Q743" s="27" t="str">
        <f t="shared" si="68"/>
        <v>publishing</v>
      </c>
      <c r="R743" s="27" t="str">
        <f t="shared" si="69"/>
        <v>nonfiction</v>
      </c>
      <c r="S743" s="14">
        <f t="shared" si="70"/>
        <v>41401.439884259256</v>
      </c>
      <c r="T743" s="14">
        <f t="shared" si="71"/>
        <v>41436.439884259256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5">
        <v>1400</v>
      </c>
      <c r="E744" s="5">
        <v>1550</v>
      </c>
      <c r="F744" s="12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111.00000000000001</v>
      </c>
      <c r="P744" s="5">
        <f t="shared" si="67"/>
        <v>67.39</v>
      </c>
      <c r="Q744" s="27" t="str">
        <f t="shared" si="68"/>
        <v>publishing</v>
      </c>
      <c r="R744" s="27" t="str">
        <f t="shared" si="69"/>
        <v>nonfiction</v>
      </c>
      <c r="S744" s="14">
        <f t="shared" si="70"/>
        <v>41689.709629629629</v>
      </c>
      <c r="T744" s="14">
        <f t="shared" si="71"/>
        <v>41719.667962962958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5">
        <v>550</v>
      </c>
      <c r="E745" s="5">
        <v>814</v>
      </c>
      <c r="F745" s="12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5">
        <f t="shared" si="67"/>
        <v>54.27</v>
      </c>
      <c r="Q745" s="27" t="str">
        <f t="shared" si="68"/>
        <v>publishing</v>
      </c>
      <c r="R745" s="27" t="str">
        <f t="shared" si="69"/>
        <v>nonfiction</v>
      </c>
      <c r="S745" s="14">
        <f t="shared" si="70"/>
        <v>40990.500983796293</v>
      </c>
      <c r="T745" s="14">
        <f t="shared" si="71"/>
        <v>41015.666666666664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5">
        <v>5000</v>
      </c>
      <c r="E746" s="5">
        <v>5116</v>
      </c>
      <c r="F746" s="12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</v>
      </c>
      <c r="P746" s="5">
        <f t="shared" si="67"/>
        <v>82.52</v>
      </c>
      <c r="Q746" s="27" t="str">
        <f t="shared" si="68"/>
        <v>publishing</v>
      </c>
      <c r="R746" s="27" t="str">
        <f t="shared" si="69"/>
        <v>nonfiction</v>
      </c>
      <c r="S746" s="14">
        <f t="shared" si="70"/>
        <v>41226.748877314814</v>
      </c>
      <c r="T746" s="14">
        <f t="shared" si="71"/>
        <v>41256.748877314814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5">
        <v>2220</v>
      </c>
      <c r="E747" s="5">
        <v>3976</v>
      </c>
      <c r="F747" s="12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</v>
      </c>
      <c r="P747" s="5">
        <f t="shared" si="67"/>
        <v>53.73</v>
      </c>
      <c r="Q747" s="27" t="str">
        <f t="shared" si="68"/>
        <v>publishing</v>
      </c>
      <c r="R747" s="27" t="str">
        <f t="shared" si="69"/>
        <v>nonfiction</v>
      </c>
      <c r="S747" s="14">
        <f t="shared" si="70"/>
        <v>41367.363946759258</v>
      </c>
      <c r="T747" s="14">
        <f t="shared" si="71"/>
        <v>41397.363946759258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5">
        <v>2987</v>
      </c>
      <c r="E748" s="5">
        <v>3318</v>
      </c>
      <c r="F748" s="12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111.00000000000001</v>
      </c>
      <c r="P748" s="5">
        <f t="shared" si="67"/>
        <v>34.21</v>
      </c>
      <c r="Q748" s="27" t="str">
        <f t="shared" si="68"/>
        <v>publishing</v>
      </c>
      <c r="R748" s="27" t="str">
        <f t="shared" si="69"/>
        <v>nonfiction</v>
      </c>
      <c r="S748" s="14">
        <f t="shared" si="70"/>
        <v>41156.834594907406</v>
      </c>
      <c r="T748" s="14">
        <f t="shared" si="71"/>
        <v>41174.957638888889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5">
        <v>7000</v>
      </c>
      <c r="E749" s="5">
        <v>7003</v>
      </c>
      <c r="F749" s="12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</v>
      </c>
      <c r="P749" s="5">
        <f t="shared" si="67"/>
        <v>127.33</v>
      </c>
      <c r="Q749" s="27" t="str">
        <f t="shared" si="68"/>
        <v>publishing</v>
      </c>
      <c r="R749" s="27" t="str">
        <f t="shared" si="69"/>
        <v>nonfiction</v>
      </c>
      <c r="S749" s="14">
        <f t="shared" si="70"/>
        <v>41988.340497685182</v>
      </c>
      <c r="T749" s="14">
        <f t="shared" si="71"/>
        <v>42019.245833333327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5">
        <v>2000</v>
      </c>
      <c r="E750" s="5">
        <v>2005</v>
      </c>
      <c r="F750" s="12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</v>
      </c>
      <c r="P750" s="5">
        <f t="shared" si="67"/>
        <v>45.57</v>
      </c>
      <c r="Q750" s="27" t="str">
        <f t="shared" si="68"/>
        <v>publishing</v>
      </c>
      <c r="R750" s="27" t="str">
        <f t="shared" si="69"/>
        <v>nonfiction</v>
      </c>
      <c r="S750" s="14">
        <f t="shared" si="70"/>
        <v>41831.638495370367</v>
      </c>
      <c r="T750" s="14">
        <f t="shared" si="71"/>
        <v>41861.638495370367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5">
        <v>10000</v>
      </c>
      <c r="E751" s="5">
        <v>10556</v>
      </c>
      <c r="F751" s="12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106</v>
      </c>
      <c r="P751" s="5">
        <f t="shared" si="67"/>
        <v>95.96</v>
      </c>
      <c r="Q751" s="27" t="str">
        <f t="shared" si="68"/>
        <v>publishing</v>
      </c>
      <c r="R751" s="27" t="str">
        <f t="shared" si="69"/>
        <v>nonfiction</v>
      </c>
      <c r="S751" s="14">
        <f t="shared" si="70"/>
        <v>42733.732986111114</v>
      </c>
      <c r="T751" s="14">
        <f t="shared" si="71"/>
        <v>42763.732986111114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5">
        <v>4444</v>
      </c>
      <c r="E752" s="5">
        <v>4559</v>
      </c>
      <c r="F752" s="1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103</v>
      </c>
      <c r="P752" s="5">
        <f t="shared" si="67"/>
        <v>77.27</v>
      </c>
      <c r="Q752" s="27" t="str">
        <f t="shared" si="68"/>
        <v>publishing</v>
      </c>
      <c r="R752" s="27" t="str">
        <f t="shared" si="69"/>
        <v>nonfiction</v>
      </c>
      <c r="S752" s="14">
        <f t="shared" si="70"/>
        <v>41299.669814814813</v>
      </c>
      <c r="T752" s="14">
        <f t="shared" si="71"/>
        <v>41329.669814814813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5">
        <v>3000</v>
      </c>
      <c r="E753" s="5">
        <v>3555</v>
      </c>
      <c r="F753" s="12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119</v>
      </c>
      <c r="P753" s="5">
        <f t="shared" si="67"/>
        <v>57.34</v>
      </c>
      <c r="Q753" s="27" t="str">
        <f t="shared" si="68"/>
        <v>publishing</v>
      </c>
      <c r="R753" s="27" t="str">
        <f t="shared" si="69"/>
        <v>nonfiction</v>
      </c>
      <c r="S753" s="14">
        <f t="shared" si="70"/>
        <v>40713.422164351847</v>
      </c>
      <c r="T753" s="14">
        <f t="shared" si="71"/>
        <v>40759.422164351847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5">
        <v>5000</v>
      </c>
      <c r="E754" s="5">
        <v>5585</v>
      </c>
      <c r="F754" s="12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112.00000000000001</v>
      </c>
      <c r="P754" s="5">
        <f t="shared" si="67"/>
        <v>53.19</v>
      </c>
      <c r="Q754" s="27" t="str">
        <f t="shared" si="68"/>
        <v>publishing</v>
      </c>
      <c r="R754" s="27" t="str">
        <f t="shared" si="69"/>
        <v>nonfiction</v>
      </c>
      <c r="S754" s="14">
        <f t="shared" si="70"/>
        <v>42639.213159722225</v>
      </c>
      <c r="T754" s="14">
        <f t="shared" si="71"/>
        <v>42659.249999999993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5">
        <v>10000</v>
      </c>
      <c r="E755" s="5">
        <v>12800</v>
      </c>
      <c r="F755" s="12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5">
        <f t="shared" si="67"/>
        <v>492.31</v>
      </c>
      <c r="Q755" s="27" t="str">
        <f t="shared" si="68"/>
        <v>publishing</v>
      </c>
      <c r="R755" s="27" t="str">
        <f t="shared" si="69"/>
        <v>nonfiction</v>
      </c>
      <c r="S755" s="14">
        <f t="shared" si="70"/>
        <v>42019.381840277776</v>
      </c>
      <c r="T755" s="14">
        <f t="shared" si="71"/>
        <v>42049.381840277776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5">
        <v>2000</v>
      </c>
      <c r="E756" s="5">
        <v>2075</v>
      </c>
      <c r="F756" s="12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104</v>
      </c>
      <c r="P756" s="5">
        <f t="shared" si="67"/>
        <v>42.35</v>
      </c>
      <c r="Q756" s="27" t="str">
        <f t="shared" si="68"/>
        <v>publishing</v>
      </c>
      <c r="R756" s="27" t="str">
        <f t="shared" si="69"/>
        <v>nonfiction</v>
      </c>
      <c r="S756" s="14">
        <f t="shared" si="70"/>
        <v>41249.54075231481</v>
      </c>
      <c r="T756" s="14">
        <f t="shared" si="71"/>
        <v>41279.54075231481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5">
        <v>2500</v>
      </c>
      <c r="E757" s="5">
        <v>2547.69</v>
      </c>
      <c r="F757" s="12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102</v>
      </c>
      <c r="P757" s="5">
        <f t="shared" si="67"/>
        <v>37.47</v>
      </c>
      <c r="Q757" s="27" t="str">
        <f t="shared" si="68"/>
        <v>publishing</v>
      </c>
      <c r="R757" s="27" t="str">
        <f t="shared" si="69"/>
        <v>nonfiction</v>
      </c>
      <c r="S757" s="14">
        <f t="shared" si="70"/>
        <v>41383.396724537037</v>
      </c>
      <c r="T757" s="14">
        <f t="shared" si="71"/>
        <v>41413.820138888885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5">
        <v>700</v>
      </c>
      <c r="E758" s="5">
        <v>824</v>
      </c>
      <c r="F758" s="12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118</v>
      </c>
      <c r="P758" s="5">
        <f t="shared" si="67"/>
        <v>37.450000000000003</v>
      </c>
      <c r="Q758" s="27" t="str">
        <f t="shared" si="68"/>
        <v>publishing</v>
      </c>
      <c r="R758" s="27" t="str">
        <f t="shared" si="69"/>
        <v>nonfiction</v>
      </c>
      <c r="S758" s="14">
        <f t="shared" si="70"/>
        <v>40590.558553240735</v>
      </c>
      <c r="T758" s="14">
        <f t="shared" si="71"/>
        <v>40651.516886574071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5">
        <v>250</v>
      </c>
      <c r="E759" s="5">
        <v>595</v>
      </c>
      <c r="F759" s="12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5">
        <f t="shared" si="67"/>
        <v>33.06</v>
      </c>
      <c r="Q759" s="27" t="str">
        <f t="shared" si="68"/>
        <v>publishing</v>
      </c>
      <c r="R759" s="27" t="str">
        <f t="shared" si="69"/>
        <v>nonfiction</v>
      </c>
      <c r="S759" s="14">
        <f t="shared" si="70"/>
        <v>41234.846226851849</v>
      </c>
      <c r="T759" s="14">
        <f t="shared" si="71"/>
        <v>41248.846226851849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5">
        <v>2500</v>
      </c>
      <c r="E760" s="5">
        <v>2550</v>
      </c>
      <c r="F760" s="12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5">
        <f t="shared" si="67"/>
        <v>134.21</v>
      </c>
      <c r="Q760" s="27" t="str">
        <f t="shared" si="68"/>
        <v>publishing</v>
      </c>
      <c r="R760" s="27" t="str">
        <f t="shared" si="69"/>
        <v>nonfiction</v>
      </c>
      <c r="S760" s="14">
        <f t="shared" si="70"/>
        <v>40429.628101851849</v>
      </c>
      <c r="T760" s="14">
        <f t="shared" si="71"/>
        <v>40459.628101851849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5">
        <v>5000</v>
      </c>
      <c r="E761" s="5">
        <v>5096</v>
      </c>
      <c r="F761" s="12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102</v>
      </c>
      <c r="P761" s="5">
        <f t="shared" si="67"/>
        <v>51.47</v>
      </c>
      <c r="Q761" s="27" t="str">
        <f t="shared" si="68"/>
        <v>publishing</v>
      </c>
      <c r="R761" s="27" t="str">
        <f t="shared" si="69"/>
        <v>nonfiction</v>
      </c>
      <c r="S761" s="14">
        <f t="shared" si="70"/>
        <v>41789.121979166666</v>
      </c>
      <c r="T761" s="14">
        <f t="shared" si="71"/>
        <v>41829.121979166666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5">
        <v>2200</v>
      </c>
      <c r="E762" s="5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>
        <f t="shared" si="67"/>
        <v>0</v>
      </c>
      <c r="Q762" s="27" t="str">
        <f t="shared" si="68"/>
        <v>publishing</v>
      </c>
      <c r="R762" s="27" t="str">
        <f t="shared" si="69"/>
        <v>fiction</v>
      </c>
      <c r="S762" s="14">
        <f t="shared" si="70"/>
        <v>42670.555706018517</v>
      </c>
      <c r="T762" s="14">
        <f t="shared" si="71"/>
        <v>42700.597372685181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5">
        <v>5000</v>
      </c>
      <c r="E763" s="5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5</v>
      </c>
      <c r="P763" s="5">
        <f t="shared" si="67"/>
        <v>39.17</v>
      </c>
      <c r="Q763" s="27" t="str">
        <f t="shared" si="68"/>
        <v>publishing</v>
      </c>
      <c r="R763" s="27" t="str">
        <f t="shared" si="69"/>
        <v>fiction</v>
      </c>
      <c r="S763" s="14">
        <f t="shared" si="70"/>
        <v>41642.543124999997</v>
      </c>
      <c r="T763" s="14">
        <f t="shared" si="71"/>
        <v>41672.543124999997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5">
        <v>3500</v>
      </c>
      <c r="E764" s="5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>
        <f t="shared" si="67"/>
        <v>0</v>
      </c>
      <c r="Q764" s="27" t="str">
        <f t="shared" si="68"/>
        <v>publishing</v>
      </c>
      <c r="R764" s="27" t="str">
        <f t="shared" si="69"/>
        <v>fiction</v>
      </c>
      <c r="S764" s="14">
        <f t="shared" si="70"/>
        <v>42690.65011574074</v>
      </c>
      <c r="T764" s="14">
        <f t="shared" si="71"/>
        <v>42708.041666666664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5">
        <v>4290</v>
      </c>
      <c r="E765" s="5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</v>
      </c>
      <c r="P765" s="5">
        <f t="shared" si="67"/>
        <v>5</v>
      </c>
      <c r="Q765" s="27" t="str">
        <f t="shared" si="68"/>
        <v>publishing</v>
      </c>
      <c r="R765" s="27" t="str">
        <f t="shared" si="69"/>
        <v>fiction</v>
      </c>
      <c r="S765" s="14">
        <f t="shared" si="70"/>
        <v>41471.238518518512</v>
      </c>
      <c r="T765" s="14">
        <f t="shared" si="71"/>
        <v>41501.238518518512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5">
        <v>5000</v>
      </c>
      <c r="E766" s="5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>
        <f t="shared" si="67"/>
        <v>0</v>
      </c>
      <c r="Q766" s="27" t="str">
        <f t="shared" si="68"/>
        <v>publishing</v>
      </c>
      <c r="R766" s="27" t="str">
        <f t="shared" si="69"/>
        <v>fiction</v>
      </c>
      <c r="S766" s="14">
        <f t="shared" si="70"/>
        <v>42226.964826388888</v>
      </c>
      <c r="T766" s="14">
        <f t="shared" si="71"/>
        <v>42256.964826388888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5">
        <v>7000</v>
      </c>
      <c r="E767" s="5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</v>
      </c>
      <c r="P767" s="5">
        <f t="shared" si="67"/>
        <v>57.3</v>
      </c>
      <c r="Q767" s="27" t="str">
        <f t="shared" si="68"/>
        <v>publishing</v>
      </c>
      <c r="R767" s="27" t="str">
        <f t="shared" si="69"/>
        <v>fiction</v>
      </c>
      <c r="S767" s="14">
        <f t="shared" si="70"/>
        <v>41901.334305555552</v>
      </c>
      <c r="T767" s="14">
        <f t="shared" si="71"/>
        <v>41931.334305555552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5">
        <v>4000</v>
      </c>
      <c r="E768" s="5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>
        <f t="shared" si="67"/>
        <v>0</v>
      </c>
      <c r="Q768" s="27" t="str">
        <f t="shared" si="68"/>
        <v>publishing</v>
      </c>
      <c r="R768" s="27" t="str">
        <f t="shared" si="69"/>
        <v>fiction</v>
      </c>
      <c r="S768" s="14">
        <f t="shared" si="70"/>
        <v>42021.57503472222</v>
      </c>
      <c r="T768" s="14">
        <f t="shared" si="71"/>
        <v>42051.57503472222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5">
        <v>5000</v>
      </c>
      <c r="E769" s="5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4</v>
      </c>
      <c r="P769" s="5">
        <f t="shared" si="67"/>
        <v>59</v>
      </c>
      <c r="Q769" s="27" t="str">
        <f t="shared" si="68"/>
        <v>publishing</v>
      </c>
      <c r="R769" s="27" t="str">
        <f t="shared" si="69"/>
        <v>fiction</v>
      </c>
      <c r="S769" s="14">
        <f t="shared" si="70"/>
        <v>42114.935300925928</v>
      </c>
      <c r="T769" s="14">
        <f t="shared" si="71"/>
        <v>42144.935300925928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5">
        <v>2500</v>
      </c>
      <c r="E770" s="5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5">
        <f t="shared" si="67"/>
        <v>0</v>
      </c>
      <c r="Q770" s="27" t="str">
        <f t="shared" si="68"/>
        <v>publishing</v>
      </c>
      <c r="R770" s="27" t="str">
        <f t="shared" si="69"/>
        <v>fiction</v>
      </c>
      <c r="S770" s="14">
        <f t="shared" si="70"/>
        <v>41593.998726851853</v>
      </c>
      <c r="T770" s="14">
        <f t="shared" si="71"/>
        <v>41623.998726851853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5">
        <v>4000</v>
      </c>
      <c r="E771" s="5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ROUND(E771/D771,2)*100</f>
        <v>41</v>
      </c>
      <c r="P771" s="5">
        <f t="shared" ref="P771:P834" si="73">IF(L771=0,0,ROUND(E771/L771,2))</f>
        <v>31.85</v>
      </c>
      <c r="Q771" s="27" t="str">
        <f t="shared" ref="Q771:Q834" si="74">IF((FIND("/",N771,1)&gt;0),
LEFT(N771,(FIND("/",N771,1)-1)),N771)</f>
        <v>publishing</v>
      </c>
      <c r="R771" s="27" t="str">
        <f t="shared" ref="R771:R834" si="75">IF((FIND("/",N771,1)&gt;0),
RIGHT(N771,(LEN(N771)-1-LEN(Q771))),"")</f>
        <v>fiction</v>
      </c>
      <c r="S771" s="14">
        <f t="shared" ref="S771:S834" si="76">(((J771/60)/60)/24)+DATE(1970,1,1)+(-5/24)</f>
        <v>41604.788124999999</v>
      </c>
      <c r="T771" s="14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5">
        <v>17500</v>
      </c>
      <c r="E772" s="5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>
        <f t="shared" si="73"/>
        <v>0</v>
      </c>
      <c r="Q772" s="27" t="str">
        <f t="shared" si="74"/>
        <v>publishing</v>
      </c>
      <c r="R772" s="27" t="str">
        <f t="shared" si="75"/>
        <v>fiction</v>
      </c>
      <c r="S772" s="14">
        <f t="shared" si="76"/>
        <v>41289.791307870371</v>
      </c>
      <c r="T772" s="14">
        <f t="shared" si="77"/>
        <v>41329.791307870371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5">
        <v>38000</v>
      </c>
      <c r="E773" s="5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0</v>
      </c>
      <c r="P773" s="5">
        <f t="shared" si="73"/>
        <v>10</v>
      </c>
      <c r="Q773" s="27" t="str">
        <f t="shared" si="74"/>
        <v>publishing</v>
      </c>
      <c r="R773" s="27" t="str">
        <f t="shared" si="75"/>
        <v>fiction</v>
      </c>
      <c r="S773" s="14">
        <f t="shared" si="76"/>
        <v>42349.615763888891</v>
      </c>
      <c r="T773" s="14">
        <f t="shared" si="77"/>
        <v>42399.615763888891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5">
        <v>1500</v>
      </c>
      <c r="E774" s="5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</v>
      </c>
      <c r="P774" s="5">
        <f t="shared" si="73"/>
        <v>50</v>
      </c>
      <c r="Q774" s="27" t="str">
        <f t="shared" si="74"/>
        <v>publishing</v>
      </c>
      <c r="R774" s="27" t="str">
        <f t="shared" si="75"/>
        <v>fiction</v>
      </c>
      <c r="S774" s="14">
        <f t="shared" si="76"/>
        <v>40067.848599537036</v>
      </c>
      <c r="T774" s="14">
        <f t="shared" si="77"/>
        <v>40117.957638888889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5">
        <v>3759</v>
      </c>
      <c r="E775" s="5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1</v>
      </c>
      <c r="P775" s="5">
        <f t="shared" si="73"/>
        <v>16</v>
      </c>
      <c r="Q775" s="27" t="str">
        <f t="shared" si="74"/>
        <v>publishing</v>
      </c>
      <c r="R775" s="27" t="str">
        <f t="shared" si="75"/>
        <v>fiction</v>
      </c>
      <c r="S775" s="14">
        <f t="shared" si="76"/>
        <v>42100.527604166658</v>
      </c>
      <c r="T775" s="14">
        <f t="shared" si="77"/>
        <v>42134.750694444439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5">
        <v>500</v>
      </c>
      <c r="E776" s="5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</v>
      </c>
      <c r="P776" s="5">
        <f t="shared" si="73"/>
        <v>39</v>
      </c>
      <c r="Q776" s="27" t="str">
        <f t="shared" si="74"/>
        <v>publishing</v>
      </c>
      <c r="R776" s="27" t="str">
        <f t="shared" si="75"/>
        <v>fiction</v>
      </c>
      <c r="S776" s="14">
        <f t="shared" si="76"/>
        <v>41663.571967592587</v>
      </c>
      <c r="T776" s="14">
        <f t="shared" si="77"/>
        <v>41693.571967592587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5">
        <v>10000</v>
      </c>
      <c r="E777" s="5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2</v>
      </c>
      <c r="P777" s="5">
        <f t="shared" si="73"/>
        <v>34</v>
      </c>
      <c r="Q777" s="27" t="str">
        <f t="shared" si="74"/>
        <v>publishing</v>
      </c>
      <c r="R777" s="27" t="str">
        <f t="shared" si="75"/>
        <v>fiction</v>
      </c>
      <c r="S777" s="14">
        <f t="shared" si="76"/>
        <v>40862.851793981477</v>
      </c>
      <c r="T777" s="14">
        <f t="shared" si="77"/>
        <v>40892.851793981477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5">
        <v>7000</v>
      </c>
      <c r="E778" s="5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</v>
      </c>
      <c r="P778" s="5">
        <f t="shared" si="73"/>
        <v>63.12</v>
      </c>
      <c r="Q778" s="27" t="str">
        <f t="shared" si="74"/>
        <v>publishing</v>
      </c>
      <c r="R778" s="27" t="str">
        <f t="shared" si="75"/>
        <v>fiction</v>
      </c>
      <c r="S778" s="14">
        <f t="shared" si="76"/>
        <v>42250.477372685178</v>
      </c>
      <c r="T778" s="14">
        <f t="shared" si="77"/>
        <v>42287.999999999993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5">
        <v>3000</v>
      </c>
      <c r="E779" s="5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1</v>
      </c>
      <c r="P779" s="5">
        <f t="shared" si="73"/>
        <v>7</v>
      </c>
      <c r="Q779" s="27" t="str">
        <f t="shared" si="74"/>
        <v>publishing</v>
      </c>
      <c r="R779" s="27" t="str">
        <f t="shared" si="75"/>
        <v>fiction</v>
      </c>
      <c r="S779" s="14">
        <f t="shared" si="76"/>
        <v>41456.772881944438</v>
      </c>
      <c r="T779" s="14">
        <f t="shared" si="77"/>
        <v>41486.772881944438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5">
        <v>500</v>
      </c>
      <c r="E780" s="5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</v>
      </c>
      <c r="P780" s="5">
        <f t="shared" si="73"/>
        <v>2</v>
      </c>
      <c r="Q780" s="27" t="str">
        <f t="shared" si="74"/>
        <v>publishing</v>
      </c>
      <c r="R780" s="27" t="str">
        <f t="shared" si="75"/>
        <v>fiction</v>
      </c>
      <c r="S780" s="14">
        <f t="shared" si="76"/>
        <v>41729.493981481479</v>
      </c>
      <c r="T780" s="14">
        <f t="shared" si="77"/>
        <v>41759.493981481479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5">
        <v>15000</v>
      </c>
      <c r="E781" s="5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3</v>
      </c>
      <c r="P781" s="5">
        <f t="shared" si="73"/>
        <v>66.67</v>
      </c>
      <c r="Q781" s="27" t="str">
        <f t="shared" si="74"/>
        <v>publishing</v>
      </c>
      <c r="R781" s="27" t="str">
        <f t="shared" si="75"/>
        <v>fiction</v>
      </c>
      <c r="S781" s="14">
        <f t="shared" si="76"/>
        <v>40436.475752314815</v>
      </c>
      <c r="T781" s="14">
        <f t="shared" si="77"/>
        <v>40465.958333333328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5">
        <v>1000</v>
      </c>
      <c r="E782" s="5">
        <v>1040</v>
      </c>
      <c r="F782" s="1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5">
        <f t="shared" si="73"/>
        <v>38.520000000000003</v>
      </c>
      <c r="Q782" s="27" t="str">
        <f t="shared" si="74"/>
        <v>music</v>
      </c>
      <c r="R782" s="27" t="str">
        <f t="shared" si="75"/>
        <v>rock</v>
      </c>
      <c r="S782" s="14">
        <f t="shared" si="76"/>
        <v>40636.465567129628</v>
      </c>
      <c r="T782" s="14">
        <f t="shared" si="77"/>
        <v>40666.465567129628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5">
        <v>800</v>
      </c>
      <c r="E783" s="5">
        <v>1065.23</v>
      </c>
      <c r="F783" s="12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</v>
      </c>
      <c r="P783" s="5">
        <f t="shared" si="73"/>
        <v>42.61</v>
      </c>
      <c r="Q783" s="27" t="str">
        <f t="shared" si="74"/>
        <v>music</v>
      </c>
      <c r="R783" s="27" t="str">
        <f t="shared" si="75"/>
        <v>rock</v>
      </c>
      <c r="S783" s="14">
        <f t="shared" si="76"/>
        <v>41402.792523148149</v>
      </c>
      <c r="T783" s="14">
        <f t="shared" si="77"/>
        <v>41432.792523148149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5">
        <v>700</v>
      </c>
      <c r="E784" s="5">
        <v>700</v>
      </c>
      <c r="F784" s="12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5">
        <f t="shared" si="73"/>
        <v>50</v>
      </c>
      <c r="Q784" s="27" t="str">
        <f t="shared" si="74"/>
        <v>music</v>
      </c>
      <c r="R784" s="27" t="str">
        <f t="shared" si="75"/>
        <v>rock</v>
      </c>
      <c r="S784" s="14">
        <f t="shared" si="76"/>
        <v>41116.549791666665</v>
      </c>
      <c r="T784" s="14">
        <f t="shared" si="77"/>
        <v>41146.549791666665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5">
        <v>1500</v>
      </c>
      <c r="E785" s="5">
        <v>2222</v>
      </c>
      <c r="F785" s="12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</v>
      </c>
      <c r="P785" s="5">
        <f t="shared" si="73"/>
        <v>63.49</v>
      </c>
      <c r="Q785" s="27" t="str">
        <f t="shared" si="74"/>
        <v>music</v>
      </c>
      <c r="R785" s="27" t="str">
        <f t="shared" si="75"/>
        <v>rock</v>
      </c>
      <c r="S785" s="14">
        <f t="shared" si="76"/>
        <v>40987.565381944441</v>
      </c>
      <c r="T785" s="14">
        <f t="shared" si="77"/>
        <v>41026.708333333328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5">
        <v>1000</v>
      </c>
      <c r="E786" s="5">
        <v>1025</v>
      </c>
      <c r="F786" s="12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103</v>
      </c>
      <c r="P786" s="5">
        <f t="shared" si="73"/>
        <v>102.5</v>
      </c>
      <c r="Q786" s="27" t="str">
        <f t="shared" si="74"/>
        <v>music</v>
      </c>
      <c r="R786" s="27" t="str">
        <f t="shared" si="75"/>
        <v>rock</v>
      </c>
      <c r="S786" s="14">
        <f t="shared" si="76"/>
        <v>41674.941192129627</v>
      </c>
      <c r="T786" s="14">
        <f t="shared" si="77"/>
        <v>41714.899525462963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5">
        <v>500</v>
      </c>
      <c r="E787" s="5">
        <v>903.14</v>
      </c>
      <c r="F787" s="12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181</v>
      </c>
      <c r="P787" s="5">
        <f t="shared" si="73"/>
        <v>31.14</v>
      </c>
      <c r="Q787" s="27" t="str">
        <f t="shared" si="74"/>
        <v>music</v>
      </c>
      <c r="R787" s="27" t="str">
        <f t="shared" si="75"/>
        <v>rock</v>
      </c>
      <c r="S787" s="14">
        <f t="shared" si="76"/>
        <v>41303.385590277772</v>
      </c>
      <c r="T787" s="14">
        <f t="shared" si="77"/>
        <v>41333.385590277772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5">
        <v>5000</v>
      </c>
      <c r="E788" s="5">
        <v>7140</v>
      </c>
      <c r="F788" s="12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143</v>
      </c>
      <c r="P788" s="5">
        <f t="shared" si="73"/>
        <v>162.27000000000001</v>
      </c>
      <c r="Q788" s="27" t="str">
        <f t="shared" si="74"/>
        <v>music</v>
      </c>
      <c r="R788" s="27" t="str">
        <f t="shared" si="75"/>
        <v>rock</v>
      </c>
      <c r="S788" s="14">
        <f t="shared" si="76"/>
        <v>40982.847615740735</v>
      </c>
      <c r="T788" s="14">
        <f t="shared" si="77"/>
        <v>41040.44930555555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5">
        <v>1200</v>
      </c>
      <c r="E789" s="5">
        <v>1370</v>
      </c>
      <c r="F789" s="12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113.99999999999999</v>
      </c>
      <c r="P789" s="5">
        <f t="shared" si="73"/>
        <v>80.59</v>
      </c>
      <c r="Q789" s="27" t="str">
        <f t="shared" si="74"/>
        <v>music</v>
      </c>
      <c r="R789" s="27" t="str">
        <f t="shared" si="75"/>
        <v>rock</v>
      </c>
      <c r="S789" s="14">
        <f t="shared" si="76"/>
        <v>41549.419282407405</v>
      </c>
      <c r="T789" s="14">
        <f t="shared" si="77"/>
        <v>41579.419282407405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5">
        <v>1000</v>
      </c>
      <c r="E790" s="5">
        <v>2035.05</v>
      </c>
      <c r="F790" s="12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204</v>
      </c>
      <c r="P790" s="5">
        <f t="shared" si="73"/>
        <v>59.85</v>
      </c>
      <c r="Q790" s="27" t="str">
        <f t="shared" si="74"/>
        <v>music</v>
      </c>
      <c r="R790" s="27" t="str">
        <f t="shared" si="75"/>
        <v>rock</v>
      </c>
      <c r="S790" s="14">
        <f t="shared" si="76"/>
        <v>41058.798472222217</v>
      </c>
      <c r="T790" s="14">
        <f t="shared" si="77"/>
        <v>41096.957638888889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5">
        <v>1700</v>
      </c>
      <c r="E791" s="5">
        <v>1860</v>
      </c>
      <c r="F791" s="12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109.00000000000001</v>
      </c>
      <c r="P791" s="5">
        <f t="shared" si="73"/>
        <v>132.86000000000001</v>
      </c>
      <c r="Q791" s="27" t="str">
        <f t="shared" si="74"/>
        <v>music</v>
      </c>
      <c r="R791" s="27" t="str">
        <f t="shared" si="75"/>
        <v>rock</v>
      </c>
      <c r="S791" s="14">
        <f t="shared" si="76"/>
        <v>41276.977777777778</v>
      </c>
      <c r="T791" s="14">
        <f t="shared" si="77"/>
        <v>41295.124305555553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5">
        <v>10000</v>
      </c>
      <c r="E792" s="5">
        <v>14437.46</v>
      </c>
      <c r="F792" s="1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</v>
      </c>
      <c r="P792" s="5">
        <f t="shared" si="73"/>
        <v>92.55</v>
      </c>
      <c r="Q792" s="27" t="str">
        <f t="shared" si="74"/>
        <v>music</v>
      </c>
      <c r="R792" s="27" t="str">
        <f t="shared" si="75"/>
        <v>rock</v>
      </c>
      <c r="S792" s="14">
        <f t="shared" si="76"/>
        <v>41275.839571759258</v>
      </c>
      <c r="T792" s="14">
        <f t="shared" si="77"/>
        <v>41305.839571759258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5">
        <v>7500</v>
      </c>
      <c r="E793" s="5">
        <v>7790</v>
      </c>
      <c r="F793" s="12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104</v>
      </c>
      <c r="P793" s="5">
        <f t="shared" si="73"/>
        <v>60.86</v>
      </c>
      <c r="Q793" s="27" t="str">
        <f t="shared" si="74"/>
        <v>music</v>
      </c>
      <c r="R793" s="27" t="str">
        <f t="shared" si="75"/>
        <v>rock</v>
      </c>
      <c r="S793" s="14">
        <f t="shared" si="76"/>
        <v>41557.572291666664</v>
      </c>
      <c r="T793" s="14">
        <f t="shared" si="77"/>
        <v>41591.040972222218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5">
        <v>2500</v>
      </c>
      <c r="E794" s="5">
        <v>2511.11</v>
      </c>
      <c r="F794" s="12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</v>
      </c>
      <c r="P794" s="5">
        <f t="shared" si="73"/>
        <v>41.85</v>
      </c>
      <c r="Q794" s="27" t="str">
        <f t="shared" si="74"/>
        <v>music</v>
      </c>
      <c r="R794" s="27" t="str">
        <f t="shared" si="75"/>
        <v>rock</v>
      </c>
      <c r="S794" s="14">
        <f t="shared" si="76"/>
        <v>41555.665312500001</v>
      </c>
      <c r="T794" s="14">
        <f t="shared" si="77"/>
        <v>41585.706979166665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5">
        <v>2750</v>
      </c>
      <c r="E795" s="5">
        <v>2826.43</v>
      </c>
      <c r="F795" s="12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103</v>
      </c>
      <c r="P795" s="5">
        <f t="shared" si="73"/>
        <v>88.33</v>
      </c>
      <c r="Q795" s="27" t="str">
        <f t="shared" si="74"/>
        <v>music</v>
      </c>
      <c r="R795" s="27" t="str">
        <f t="shared" si="75"/>
        <v>rock</v>
      </c>
      <c r="S795" s="14">
        <f t="shared" si="76"/>
        <v>41442.532916666663</v>
      </c>
      <c r="T795" s="14">
        <f t="shared" si="77"/>
        <v>41457.999305555553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5">
        <v>8000</v>
      </c>
      <c r="E796" s="5">
        <v>8425</v>
      </c>
      <c r="F796" s="12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</v>
      </c>
      <c r="P796" s="5">
        <f t="shared" si="73"/>
        <v>158.96</v>
      </c>
      <c r="Q796" s="27" t="str">
        <f t="shared" si="74"/>
        <v>music</v>
      </c>
      <c r="R796" s="27" t="str">
        <f t="shared" si="75"/>
        <v>rock</v>
      </c>
      <c r="S796" s="14">
        <f t="shared" si="76"/>
        <v>40735.906678240739</v>
      </c>
      <c r="T796" s="14">
        <f t="shared" si="77"/>
        <v>40791.504166666666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5">
        <v>14000</v>
      </c>
      <c r="E797" s="5">
        <v>15650</v>
      </c>
      <c r="F797" s="12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112.00000000000001</v>
      </c>
      <c r="P797" s="5">
        <f t="shared" si="73"/>
        <v>85.05</v>
      </c>
      <c r="Q797" s="27" t="str">
        <f t="shared" si="74"/>
        <v>music</v>
      </c>
      <c r="R797" s="27" t="str">
        <f t="shared" si="75"/>
        <v>rock</v>
      </c>
      <c r="S797" s="14">
        <f t="shared" si="76"/>
        <v>40963.404699074068</v>
      </c>
      <c r="T797" s="14">
        <f t="shared" si="77"/>
        <v>41005.999305555553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5">
        <v>10000</v>
      </c>
      <c r="E798" s="5">
        <v>10135</v>
      </c>
      <c r="F798" s="12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</v>
      </c>
      <c r="P798" s="5">
        <f t="shared" si="73"/>
        <v>112.61</v>
      </c>
      <c r="Q798" s="27" t="str">
        <f t="shared" si="74"/>
        <v>music</v>
      </c>
      <c r="R798" s="27" t="str">
        <f t="shared" si="75"/>
        <v>rock</v>
      </c>
      <c r="S798" s="14">
        <f t="shared" si="76"/>
        <v>41502.674594907403</v>
      </c>
      <c r="T798" s="14">
        <f t="shared" si="77"/>
        <v>41532.673611111109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5">
        <v>3000</v>
      </c>
      <c r="E799" s="5">
        <v>3226</v>
      </c>
      <c r="F799" s="12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108</v>
      </c>
      <c r="P799" s="5">
        <f t="shared" si="73"/>
        <v>45.44</v>
      </c>
      <c r="Q799" s="27" t="str">
        <f t="shared" si="74"/>
        <v>music</v>
      </c>
      <c r="R799" s="27" t="str">
        <f t="shared" si="75"/>
        <v>rock</v>
      </c>
      <c r="S799" s="14">
        <f t="shared" si="76"/>
        <v>40996.785740740735</v>
      </c>
      <c r="T799" s="14">
        <f t="shared" si="77"/>
        <v>41027.958333333328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5">
        <v>3500</v>
      </c>
      <c r="E800" s="5">
        <v>4021</v>
      </c>
      <c r="F800" s="12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114.99999999999999</v>
      </c>
      <c r="P800" s="5">
        <f t="shared" si="73"/>
        <v>46.22</v>
      </c>
      <c r="Q800" s="27" t="str">
        <f t="shared" si="74"/>
        <v>music</v>
      </c>
      <c r="R800" s="27" t="str">
        <f t="shared" si="75"/>
        <v>rock</v>
      </c>
      <c r="S800" s="14">
        <f t="shared" si="76"/>
        <v>41882.381793981483</v>
      </c>
      <c r="T800" s="14">
        <f t="shared" si="77"/>
        <v>41912.381793981483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5">
        <v>5000</v>
      </c>
      <c r="E801" s="5">
        <v>5001</v>
      </c>
      <c r="F801" s="12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</v>
      </c>
      <c r="P801" s="5">
        <f t="shared" si="73"/>
        <v>178.61</v>
      </c>
      <c r="Q801" s="27" t="str">
        <f t="shared" si="74"/>
        <v>music</v>
      </c>
      <c r="R801" s="27" t="str">
        <f t="shared" si="75"/>
        <v>rock</v>
      </c>
      <c r="S801" s="14">
        <f t="shared" si="76"/>
        <v>40996.458865740737</v>
      </c>
      <c r="T801" s="14">
        <f t="shared" si="77"/>
        <v>41026.458865740737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5">
        <v>1500</v>
      </c>
      <c r="E802" s="5">
        <v>2282</v>
      </c>
      <c r="F802" s="1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</v>
      </c>
      <c r="P802" s="5">
        <f t="shared" si="73"/>
        <v>40.75</v>
      </c>
      <c r="Q802" s="27" t="str">
        <f t="shared" si="74"/>
        <v>music</v>
      </c>
      <c r="R802" s="27" t="str">
        <f t="shared" si="75"/>
        <v>rock</v>
      </c>
      <c r="S802" s="14">
        <f t="shared" si="76"/>
        <v>41863.225162037037</v>
      </c>
      <c r="T802" s="14">
        <f t="shared" si="77"/>
        <v>41893.225162037037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5">
        <v>2000</v>
      </c>
      <c r="E803" s="5">
        <v>2230.4299999999998</v>
      </c>
      <c r="F803" s="12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112.00000000000001</v>
      </c>
      <c r="P803" s="5">
        <f t="shared" si="73"/>
        <v>43.73</v>
      </c>
      <c r="Q803" s="27" t="str">
        <f t="shared" si="74"/>
        <v>music</v>
      </c>
      <c r="R803" s="27" t="str">
        <f t="shared" si="75"/>
        <v>rock</v>
      </c>
      <c r="S803" s="14">
        <f t="shared" si="76"/>
        <v>40695.587037037032</v>
      </c>
      <c r="T803" s="14">
        <f t="shared" si="77"/>
        <v>40725.587037037032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5">
        <v>6000</v>
      </c>
      <c r="E804" s="5">
        <v>6080</v>
      </c>
      <c r="F804" s="12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</v>
      </c>
      <c r="P804" s="5">
        <f t="shared" si="73"/>
        <v>81.069999999999993</v>
      </c>
      <c r="Q804" s="27" t="str">
        <f t="shared" si="74"/>
        <v>music</v>
      </c>
      <c r="R804" s="27" t="str">
        <f t="shared" si="75"/>
        <v>rock</v>
      </c>
      <c r="S804" s="14">
        <f t="shared" si="76"/>
        <v>41122.813935185186</v>
      </c>
      <c r="T804" s="14">
        <f t="shared" si="77"/>
        <v>41168.961805555555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5">
        <v>2300</v>
      </c>
      <c r="E805" s="5">
        <v>2835</v>
      </c>
      <c r="F805" s="12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</v>
      </c>
      <c r="P805" s="5">
        <f t="shared" si="73"/>
        <v>74.61</v>
      </c>
      <c r="Q805" s="27" t="str">
        <f t="shared" si="74"/>
        <v>music</v>
      </c>
      <c r="R805" s="27" t="str">
        <f t="shared" si="75"/>
        <v>rock</v>
      </c>
      <c r="S805" s="14">
        <f t="shared" si="76"/>
        <v>40665.741643518515</v>
      </c>
      <c r="T805" s="14">
        <f t="shared" si="77"/>
        <v>40691.833333333328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5">
        <v>5500</v>
      </c>
      <c r="E806" s="5">
        <v>5500</v>
      </c>
      <c r="F806" s="12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5">
        <f t="shared" si="73"/>
        <v>305.56</v>
      </c>
      <c r="Q806" s="27" t="str">
        <f t="shared" si="74"/>
        <v>music</v>
      </c>
      <c r="R806" s="27" t="str">
        <f t="shared" si="75"/>
        <v>rock</v>
      </c>
      <c r="S806" s="14">
        <f t="shared" si="76"/>
        <v>40729.897291666668</v>
      </c>
      <c r="T806" s="14">
        <f t="shared" si="77"/>
        <v>40746.957638888889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5">
        <v>3000</v>
      </c>
      <c r="E807" s="5">
        <v>3150</v>
      </c>
      <c r="F807" s="12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5">
        <f t="shared" si="73"/>
        <v>58.33</v>
      </c>
      <c r="Q807" s="27" t="str">
        <f t="shared" si="74"/>
        <v>music</v>
      </c>
      <c r="R807" s="27" t="str">
        <f t="shared" si="75"/>
        <v>rock</v>
      </c>
      <c r="S807" s="14">
        <f t="shared" si="76"/>
        <v>40690.614722222221</v>
      </c>
      <c r="T807" s="14">
        <f t="shared" si="77"/>
        <v>40740.75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5">
        <v>8000</v>
      </c>
      <c r="E808" s="5">
        <v>8355</v>
      </c>
      <c r="F808" s="12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</v>
      </c>
      <c r="P808" s="5">
        <f t="shared" si="73"/>
        <v>117.68</v>
      </c>
      <c r="Q808" s="27" t="str">
        <f t="shared" si="74"/>
        <v>music</v>
      </c>
      <c r="R808" s="27" t="str">
        <f t="shared" si="75"/>
        <v>rock</v>
      </c>
      <c r="S808" s="14">
        <f t="shared" si="76"/>
        <v>40763.483090277776</v>
      </c>
      <c r="T808" s="14">
        <f t="shared" si="77"/>
        <v>40793.483090277776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5">
        <v>4000</v>
      </c>
      <c r="E809" s="5">
        <v>4205</v>
      </c>
      <c r="F809" s="12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</v>
      </c>
      <c r="P809" s="5">
        <f t="shared" si="73"/>
        <v>73.77</v>
      </c>
      <c r="Q809" s="27" t="str">
        <f t="shared" si="74"/>
        <v>music</v>
      </c>
      <c r="R809" s="27" t="str">
        <f t="shared" si="75"/>
        <v>rock</v>
      </c>
      <c r="S809" s="14">
        <f t="shared" si="76"/>
        <v>42759.420266203706</v>
      </c>
      <c r="T809" s="14">
        <f t="shared" si="77"/>
        <v>42794.874999999993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5">
        <v>4500</v>
      </c>
      <c r="E810" s="5">
        <v>4500</v>
      </c>
      <c r="F810" s="12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5">
        <f t="shared" si="73"/>
        <v>104.65</v>
      </c>
      <c r="Q810" s="27" t="str">
        <f t="shared" si="74"/>
        <v>music</v>
      </c>
      <c r="R810" s="27" t="str">
        <f t="shared" si="75"/>
        <v>rock</v>
      </c>
      <c r="S810" s="14">
        <f t="shared" si="76"/>
        <v>41961.892199074071</v>
      </c>
      <c r="T810" s="14">
        <f t="shared" si="77"/>
        <v>41994.999305555553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5">
        <v>4000</v>
      </c>
      <c r="E811" s="5">
        <v>4151</v>
      </c>
      <c r="F811" s="12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104</v>
      </c>
      <c r="P811" s="5">
        <f t="shared" si="73"/>
        <v>79.83</v>
      </c>
      <c r="Q811" s="27" t="str">
        <f t="shared" si="74"/>
        <v>music</v>
      </c>
      <c r="R811" s="27" t="str">
        <f t="shared" si="75"/>
        <v>rock</v>
      </c>
      <c r="S811" s="14">
        <f t="shared" si="76"/>
        <v>41628.625347222223</v>
      </c>
      <c r="T811" s="14">
        <f t="shared" si="77"/>
        <v>41658.625347222223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5">
        <v>1500</v>
      </c>
      <c r="E812" s="5">
        <v>1575</v>
      </c>
      <c r="F812" s="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5">
        <f t="shared" si="73"/>
        <v>58.33</v>
      </c>
      <c r="Q812" s="27" t="str">
        <f t="shared" si="74"/>
        <v>music</v>
      </c>
      <c r="R812" s="27" t="str">
        <f t="shared" si="75"/>
        <v>rock</v>
      </c>
      <c r="S812" s="14">
        <f t="shared" si="76"/>
        <v>41122.847939814812</v>
      </c>
      <c r="T812" s="14">
        <f t="shared" si="77"/>
        <v>41152.847939814812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5">
        <v>1000</v>
      </c>
      <c r="E813" s="5">
        <v>1040</v>
      </c>
      <c r="F813" s="12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5">
        <f t="shared" si="73"/>
        <v>86.67</v>
      </c>
      <c r="Q813" s="27" t="str">
        <f t="shared" si="74"/>
        <v>music</v>
      </c>
      <c r="R813" s="27" t="str">
        <f t="shared" si="75"/>
        <v>rock</v>
      </c>
      <c r="S813" s="14">
        <f t="shared" si="76"/>
        <v>41443.435208333329</v>
      </c>
      <c r="T813" s="14">
        <f t="shared" si="77"/>
        <v>41465.494444444441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5">
        <v>600</v>
      </c>
      <c r="E814" s="5">
        <v>911</v>
      </c>
      <c r="F814" s="12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152</v>
      </c>
      <c r="P814" s="5">
        <f t="shared" si="73"/>
        <v>27.61</v>
      </c>
      <c r="Q814" s="27" t="str">
        <f t="shared" si="74"/>
        <v>music</v>
      </c>
      <c r="R814" s="27" t="str">
        <f t="shared" si="75"/>
        <v>rock</v>
      </c>
      <c r="S814" s="14">
        <f t="shared" si="76"/>
        <v>41281.809629629628</v>
      </c>
      <c r="T814" s="14">
        <f t="shared" si="77"/>
        <v>41334.373611111107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5">
        <v>1500</v>
      </c>
      <c r="E815" s="5">
        <v>2399.94</v>
      </c>
      <c r="F815" s="12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160</v>
      </c>
      <c r="P815" s="5">
        <f t="shared" si="73"/>
        <v>25</v>
      </c>
      <c r="Q815" s="27" t="str">
        <f t="shared" si="74"/>
        <v>music</v>
      </c>
      <c r="R815" s="27" t="str">
        <f t="shared" si="75"/>
        <v>rock</v>
      </c>
      <c r="S815" s="14">
        <f t="shared" si="76"/>
        <v>41080.751909722218</v>
      </c>
      <c r="T815" s="14">
        <f t="shared" si="77"/>
        <v>41110.751909722218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5">
        <v>1000</v>
      </c>
      <c r="E816" s="5">
        <v>1273</v>
      </c>
      <c r="F816" s="12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</v>
      </c>
      <c r="P816" s="5">
        <f t="shared" si="73"/>
        <v>45.46</v>
      </c>
      <c r="Q816" s="27" t="str">
        <f t="shared" si="74"/>
        <v>music</v>
      </c>
      <c r="R816" s="27" t="str">
        <f t="shared" si="75"/>
        <v>rock</v>
      </c>
      <c r="S816" s="14">
        <f t="shared" si="76"/>
        <v>40679.534733796296</v>
      </c>
      <c r="T816" s="14">
        <f t="shared" si="77"/>
        <v>40694.544444444444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5">
        <v>4000</v>
      </c>
      <c r="E817" s="5">
        <v>4280</v>
      </c>
      <c r="F817" s="12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5">
        <f t="shared" si="73"/>
        <v>99.53</v>
      </c>
      <c r="Q817" s="27" t="str">
        <f t="shared" si="74"/>
        <v>music</v>
      </c>
      <c r="R817" s="27" t="str">
        <f t="shared" si="75"/>
        <v>rock</v>
      </c>
      <c r="S817" s="14">
        <f t="shared" si="76"/>
        <v>41914.70952546296</v>
      </c>
      <c r="T817" s="14">
        <f t="shared" si="77"/>
        <v>41944.70952546296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5">
        <v>7000</v>
      </c>
      <c r="E818" s="5">
        <v>8058.55</v>
      </c>
      <c r="F818" s="12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114.99999999999999</v>
      </c>
      <c r="P818" s="5">
        <f t="shared" si="73"/>
        <v>39.31</v>
      </c>
      <c r="Q818" s="27" t="str">
        <f t="shared" si="74"/>
        <v>music</v>
      </c>
      <c r="R818" s="27" t="str">
        <f t="shared" si="75"/>
        <v>rock</v>
      </c>
      <c r="S818" s="14">
        <f t="shared" si="76"/>
        <v>41341.662534722222</v>
      </c>
      <c r="T818" s="14">
        <f t="shared" si="77"/>
        <v>41373.0625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5">
        <v>1500</v>
      </c>
      <c r="E819" s="5">
        <v>2056.66</v>
      </c>
      <c r="F819" s="12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</v>
      </c>
      <c r="P819" s="5">
        <f t="shared" si="73"/>
        <v>89.42</v>
      </c>
      <c r="Q819" s="27" t="str">
        <f t="shared" si="74"/>
        <v>music</v>
      </c>
      <c r="R819" s="27" t="str">
        <f t="shared" si="75"/>
        <v>rock</v>
      </c>
      <c r="S819" s="14">
        <f t="shared" si="76"/>
        <v>40925.391331018516</v>
      </c>
      <c r="T819" s="14">
        <f t="shared" si="77"/>
        <v>40978.999305555553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5">
        <v>350</v>
      </c>
      <c r="E820" s="5">
        <v>545</v>
      </c>
      <c r="F820" s="12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156</v>
      </c>
      <c r="P820" s="5">
        <f t="shared" si="73"/>
        <v>28.68</v>
      </c>
      <c r="Q820" s="27" t="str">
        <f t="shared" si="74"/>
        <v>music</v>
      </c>
      <c r="R820" s="27" t="str">
        <f t="shared" si="75"/>
        <v>rock</v>
      </c>
      <c r="S820" s="14">
        <f t="shared" si="76"/>
        <v>41120.67454861111</v>
      </c>
      <c r="T820" s="14">
        <f t="shared" si="77"/>
        <v>41128.500694444439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5">
        <v>400</v>
      </c>
      <c r="E821" s="5">
        <v>435</v>
      </c>
      <c r="F821" s="12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109.00000000000001</v>
      </c>
      <c r="P821" s="5">
        <f t="shared" si="73"/>
        <v>31.07</v>
      </c>
      <c r="Q821" s="27" t="str">
        <f t="shared" si="74"/>
        <v>music</v>
      </c>
      <c r="R821" s="27" t="str">
        <f t="shared" si="75"/>
        <v>rock</v>
      </c>
      <c r="S821" s="14">
        <f t="shared" si="76"/>
        <v>41619.789976851847</v>
      </c>
      <c r="T821" s="14">
        <f t="shared" si="77"/>
        <v>41628.988888888889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5">
        <v>2000</v>
      </c>
      <c r="E822" s="5">
        <v>2681</v>
      </c>
      <c r="F822" s="1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</v>
      </c>
      <c r="P822" s="5">
        <f t="shared" si="73"/>
        <v>70.55</v>
      </c>
      <c r="Q822" s="27" t="str">
        <f t="shared" si="74"/>
        <v>music</v>
      </c>
      <c r="R822" s="27" t="str">
        <f t="shared" si="75"/>
        <v>rock</v>
      </c>
      <c r="S822" s="14">
        <f t="shared" si="76"/>
        <v>41768.633587962962</v>
      </c>
      <c r="T822" s="14">
        <f t="shared" si="77"/>
        <v>41799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5">
        <v>17482</v>
      </c>
      <c r="E823" s="5">
        <v>17482</v>
      </c>
      <c r="F823" s="12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5">
        <f t="shared" si="73"/>
        <v>224.13</v>
      </c>
      <c r="Q823" s="27" t="str">
        <f t="shared" si="74"/>
        <v>music</v>
      </c>
      <c r="R823" s="27" t="str">
        <f t="shared" si="75"/>
        <v>rock</v>
      </c>
      <c r="S823" s="14">
        <f t="shared" si="76"/>
        <v>42093.71371527778</v>
      </c>
      <c r="T823" s="14">
        <f t="shared" si="77"/>
        <v>42127.959027777775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5">
        <v>3000</v>
      </c>
      <c r="E824" s="5">
        <v>3575</v>
      </c>
      <c r="F824" s="12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</v>
      </c>
      <c r="P824" s="5">
        <f t="shared" si="73"/>
        <v>51.81</v>
      </c>
      <c r="Q824" s="27" t="str">
        <f t="shared" si="74"/>
        <v>music</v>
      </c>
      <c r="R824" s="27" t="str">
        <f t="shared" si="75"/>
        <v>rock</v>
      </c>
      <c r="S824" s="14">
        <f t="shared" si="76"/>
        <v>41157.739004629628</v>
      </c>
      <c r="T824" s="14">
        <f t="shared" si="77"/>
        <v>41187.739004629628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5">
        <v>800</v>
      </c>
      <c r="E825" s="5">
        <v>1436</v>
      </c>
      <c r="F825" s="12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180</v>
      </c>
      <c r="P825" s="5">
        <f t="shared" si="73"/>
        <v>43.52</v>
      </c>
      <c r="Q825" s="27" t="str">
        <f t="shared" si="74"/>
        <v>music</v>
      </c>
      <c r="R825" s="27" t="str">
        <f t="shared" si="75"/>
        <v>rock</v>
      </c>
      <c r="S825" s="14">
        <f t="shared" si="76"/>
        <v>42055.764490740738</v>
      </c>
      <c r="T825" s="14">
        <f t="shared" si="77"/>
        <v>42085.722824074073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5">
        <v>1600</v>
      </c>
      <c r="E826" s="5">
        <v>2150.1</v>
      </c>
      <c r="F826" s="12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</v>
      </c>
      <c r="P826" s="5">
        <f t="shared" si="73"/>
        <v>39.82</v>
      </c>
      <c r="Q826" s="27" t="str">
        <f t="shared" si="74"/>
        <v>music</v>
      </c>
      <c r="R826" s="27" t="str">
        <f t="shared" si="75"/>
        <v>rock</v>
      </c>
      <c r="S826" s="14">
        <f t="shared" si="76"/>
        <v>40250.033773148149</v>
      </c>
      <c r="T826" s="14">
        <f t="shared" si="77"/>
        <v>40286.082638888889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5">
        <v>12500</v>
      </c>
      <c r="E827" s="5">
        <v>12554</v>
      </c>
      <c r="F827" s="12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</v>
      </c>
      <c r="P827" s="5">
        <f t="shared" si="73"/>
        <v>126.81</v>
      </c>
      <c r="Q827" s="27" t="str">
        <f t="shared" si="74"/>
        <v>music</v>
      </c>
      <c r="R827" s="27" t="str">
        <f t="shared" si="75"/>
        <v>rock</v>
      </c>
      <c r="S827" s="14">
        <f t="shared" si="76"/>
        <v>41186.098194444443</v>
      </c>
      <c r="T827" s="14">
        <f t="shared" si="77"/>
        <v>41211.098194444443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5">
        <v>5500</v>
      </c>
      <c r="E828" s="5">
        <v>5580</v>
      </c>
      <c r="F828" s="12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</v>
      </c>
      <c r="P828" s="5">
        <f t="shared" si="73"/>
        <v>113.88</v>
      </c>
      <c r="Q828" s="27" t="str">
        <f t="shared" si="74"/>
        <v>music</v>
      </c>
      <c r="R828" s="27" t="str">
        <f t="shared" si="75"/>
        <v>rock</v>
      </c>
      <c r="S828" s="14">
        <f t="shared" si="76"/>
        <v>40972.830208333333</v>
      </c>
      <c r="T828" s="14">
        <f t="shared" si="77"/>
        <v>40993.788541666661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5">
        <v>300</v>
      </c>
      <c r="E829" s="5">
        <v>310</v>
      </c>
      <c r="F829" s="12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</v>
      </c>
      <c r="P829" s="5">
        <f t="shared" si="73"/>
        <v>28.18</v>
      </c>
      <c r="Q829" s="27" t="str">
        <f t="shared" si="74"/>
        <v>music</v>
      </c>
      <c r="R829" s="27" t="str">
        <f t="shared" si="75"/>
        <v>rock</v>
      </c>
      <c r="S829" s="14">
        <f t="shared" si="76"/>
        <v>40927.265127314815</v>
      </c>
      <c r="T829" s="14">
        <f t="shared" si="77"/>
        <v>40953.617361111108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5">
        <v>1300</v>
      </c>
      <c r="E830" s="5">
        <v>1391</v>
      </c>
      <c r="F830" s="12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5">
        <f t="shared" si="73"/>
        <v>36.61</v>
      </c>
      <c r="Q830" s="27" t="str">
        <f t="shared" si="74"/>
        <v>music</v>
      </c>
      <c r="R830" s="27" t="str">
        <f t="shared" si="75"/>
        <v>rock</v>
      </c>
      <c r="S830" s="14">
        <f t="shared" si="76"/>
        <v>41072.84238425926</v>
      </c>
      <c r="T830" s="14">
        <f t="shared" si="77"/>
        <v>41085.474999999999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5">
        <v>500</v>
      </c>
      <c r="E831" s="5">
        <v>520</v>
      </c>
      <c r="F831" s="12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5">
        <f t="shared" si="73"/>
        <v>32.5</v>
      </c>
      <c r="Q831" s="27" t="str">
        <f t="shared" si="74"/>
        <v>music</v>
      </c>
      <c r="R831" s="27" t="str">
        <f t="shared" si="75"/>
        <v>rock</v>
      </c>
      <c r="S831" s="14">
        <f t="shared" si="76"/>
        <v>42504.593055555553</v>
      </c>
      <c r="T831" s="14">
        <f t="shared" si="77"/>
        <v>42564.593055555553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5">
        <v>1800</v>
      </c>
      <c r="E832" s="5">
        <v>1941</v>
      </c>
      <c r="F832" s="1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108</v>
      </c>
      <c r="P832" s="5">
        <f t="shared" si="73"/>
        <v>60.66</v>
      </c>
      <c r="Q832" s="27" t="str">
        <f t="shared" si="74"/>
        <v>music</v>
      </c>
      <c r="R832" s="27" t="str">
        <f t="shared" si="75"/>
        <v>rock</v>
      </c>
      <c r="S832" s="14">
        <f t="shared" si="76"/>
        <v>41325.317418981482</v>
      </c>
      <c r="T832" s="14">
        <f t="shared" si="77"/>
        <v>41355.27575231481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5">
        <v>1500</v>
      </c>
      <c r="E833" s="5">
        <v>3500</v>
      </c>
      <c r="F833" s="12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</v>
      </c>
      <c r="P833" s="5">
        <f t="shared" si="73"/>
        <v>175</v>
      </c>
      <c r="Q833" s="27" t="str">
        <f t="shared" si="74"/>
        <v>music</v>
      </c>
      <c r="R833" s="27" t="str">
        <f t="shared" si="75"/>
        <v>rock</v>
      </c>
      <c r="S833" s="14">
        <f t="shared" si="76"/>
        <v>40996.438587962963</v>
      </c>
      <c r="T833" s="14">
        <f t="shared" si="77"/>
        <v>41026.438587962963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5">
        <v>15000</v>
      </c>
      <c r="E834" s="5">
        <v>15091.06</v>
      </c>
      <c r="F834" s="12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101</v>
      </c>
      <c r="P834" s="5">
        <f t="shared" si="73"/>
        <v>97.99</v>
      </c>
      <c r="Q834" s="27" t="str">
        <f t="shared" si="74"/>
        <v>music</v>
      </c>
      <c r="R834" s="27" t="str">
        <f t="shared" si="75"/>
        <v>rock</v>
      </c>
      <c r="S834" s="14">
        <f t="shared" si="76"/>
        <v>40869.466840277775</v>
      </c>
      <c r="T834" s="14">
        <f t="shared" si="77"/>
        <v>40929.134027777778</v>
      </c>
    </row>
    <row r="835" spans="1:20" x14ac:dyDescent="0.25">
      <c r="A835">
        <v>833</v>
      </c>
      <c r="B835" s="1" t="s">
        <v>834</v>
      </c>
      <c r="C835" s="1" t="s">
        <v>4943</v>
      </c>
      <c r="D835" s="5">
        <v>6000</v>
      </c>
      <c r="E835" s="5">
        <v>6100</v>
      </c>
      <c r="F835" s="12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ROUND(E835/D835,2)*100</f>
        <v>102</v>
      </c>
      <c r="P835" s="5">
        <f t="shared" ref="P835:P898" si="79">IF(L835=0,0,ROUND(E835/L835,2))</f>
        <v>148.78</v>
      </c>
      <c r="Q835" s="27" t="str">
        <f t="shared" ref="Q835:Q898" si="80">IF((FIND("/",N835,1)&gt;0),
LEFT(N835,(FIND("/",N835,1)-1)),N835)</f>
        <v>music</v>
      </c>
      <c r="R835" s="27" t="str">
        <f t="shared" ref="R835:R898" si="81">IF((FIND("/",N835,1)&gt;0),
RIGHT(N835,(LEN(N835)-1-LEN(Q835))),"")</f>
        <v>rock</v>
      </c>
      <c r="S835" s="14">
        <f t="shared" ref="S835:S898" si="82">(((J835/60)/60)/24)+DATE(1970,1,1)+(-5/24)</f>
        <v>41718.669849537036</v>
      </c>
      <c r="T835" s="14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5">
        <v>5500</v>
      </c>
      <c r="E836" s="5">
        <v>7206</v>
      </c>
      <c r="F836" s="12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</v>
      </c>
      <c r="P836" s="5">
        <f t="shared" si="79"/>
        <v>96.08</v>
      </c>
      <c r="Q836" s="27" t="str">
        <f t="shared" si="80"/>
        <v>music</v>
      </c>
      <c r="R836" s="27" t="str">
        <f t="shared" si="81"/>
        <v>rock</v>
      </c>
      <c r="S836" s="14">
        <f t="shared" si="82"/>
        <v>41422.614490740736</v>
      </c>
      <c r="T836" s="14">
        <f t="shared" si="83"/>
        <v>41455.957638888889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5">
        <v>2000</v>
      </c>
      <c r="E837" s="5">
        <v>2345</v>
      </c>
      <c r="F837" s="12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</v>
      </c>
      <c r="P837" s="5">
        <f t="shared" si="79"/>
        <v>58.63</v>
      </c>
      <c r="Q837" s="27" t="str">
        <f t="shared" si="80"/>
        <v>music</v>
      </c>
      <c r="R837" s="27" t="str">
        <f t="shared" si="81"/>
        <v>rock</v>
      </c>
      <c r="S837" s="14">
        <f t="shared" si="82"/>
        <v>41005.249513888884</v>
      </c>
      <c r="T837" s="14">
        <f t="shared" si="83"/>
        <v>41047.916666666664</v>
      </c>
    </row>
    <row r="838" spans="1:20" x14ac:dyDescent="0.25">
      <c r="A838">
        <v>836</v>
      </c>
      <c r="B838" s="1" t="s">
        <v>837</v>
      </c>
      <c r="C838" s="1" t="s">
        <v>4946</v>
      </c>
      <c r="D838" s="5">
        <v>5000</v>
      </c>
      <c r="E838" s="5">
        <v>5046.5200000000004</v>
      </c>
      <c r="F838" s="12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101</v>
      </c>
      <c r="P838" s="5">
        <f t="shared" si="79"/>
        <v>109.71</v>
      </c>
      <c r="Q838" s="27" t="str">
        <f t="shared" si="80"/>
        <v>music</v>
      </c>
      <c r="R838" s="27" t="str">
        <f t="shared" si="81"/>
        <v>rock</v>
      </c>
      <c r="S838" s="14">
        <f t="shared" si="82"/>
        <v>41523.848587962959</v>
      </c>
      <c r="T838" s="14">
        <f t="shared" si="83"/>
        <v>41553.848587962959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5">
        <v>2500</v>
      </c>
      <c r="E839" s="5">
        <v>3045</v>
      </c>
      <c r="F839" s="12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122</v>
      </c>
      <c r="P839" s="5">
        <f t="shared" si="79"/>
        <v>49.11</v>
      </c>
      <c r="Q839" s="27" t="str">
        <f t="shared" si="80"/>
        <v>music</v>
      </c>
      <c r="R839" s="27" t="str">
        <f t="shared" si="81"/>
        <v>rock</v>
      </c>
      <c r="S839" s="14">
        <f t="shared" si="82"/>
        <v>41730.79006944444</v>
      </c>
      <c r="T839" s="14">
        <f t="shared" si="83"/>
        <v>41760.79006944444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5">
        <v>2000</v>
      </c>
      <c r="E840" s="5">
        <v>2908</v>
      </c>
      <c r="F840" s="12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</v>
      </c>
      <c r="P840" s="5">
        <f t="shared" si="79"/>
        <v>47.67</v>
      </c>
      <c r="Q840" s="27" t="str">
        <f t="shared" si="80"/>
        <v>music</v>
      </c>
      <c r="R840" s="27" t="str">
        <f t="shared" si="81"/>
        <v>rock</v>
      </c>
      <c r="S840" s="14">
        <f t="shared" si="82"/>
        <v>40895.689641203702</v>
      </c>
      <c r="T840" s="14">
        <f t="shared" si="83"/>
        <v>40925.689641203702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5">
        <v>5000</v>
      </c>
      <c r="E841" s="5">
        <v>5830.83</v>
      </c>
      <c r="F841" s="12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117</v>
      </c>
      <c r="P841" s="5">
        <f t="shared" si="79"/>
        <v>60.74</v>
      </c>
      <c r="Q841" s="27" t="str">
        <f t="shared" si="80"/>
        <v>music</v>
      </c>
      <c r="R841" s="27" t="str">
        <f t="shared" si="81"/>
        <v>rock</v>
      </c>
      <c r="S841" s="14">
        <f t="shared" si="82"/>
        <v>41144.555046296293</v>
      </c>
      <c r="T841" s="14">
        <f t="shared" si="83"/>
        <v>41174.555046296293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5">
        <v>10000</v>
      </c>
      <c r="E842" s="5">
        <v>12041.66</v>
      </c>
      <c r="F842" s="1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</v>
      </c>
      <c r="P842" s="5">
        <f t="shared" si="79"/>
        <v>63.38</v>
      </c>
      <c r="Q842" s="27" t="str">
        <f t="shared" si="80"/>
        <v>music</v>
      </c>
      <c r="R842" s="27" t="str">
        <f t="shared" si="81"/>
        <v>metal</v>
      </c>
      <c r="S842" s="14">
        <f t="shared" si="82"/>
        <v>42607.018368055556</v>
      </c>
      <c r="T842" s="14">
        <f t="shared" si="83"/>
        <v>42637.018368055556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5">
        <v>5000</v>
      </c>
      <c r="E843" s="5">
        <v>5066</v>
      </c>
      <c r="F843" s="12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</v>
      </c>
      <c r="P843" s="5">
        <f t="shared" si="79"/>
        <v>53.89</v>
      </c>
      <c r="Q843" s="27" t="str">
        <f t="shared" si="80"/>
        <v>music</v>
      </c>
      <c r="R843" s="27" t="str">
        <f t="shared" si="81"/>
        <v>metal</v>
      </c>
      <c r="S843" s="14">
        <f t="shared" si="82"/>
        <v>41923.63035879629</v>
      </c>
      <c r="T843" s="14">
        <f t="shared" si="83"/>
        <v>41953.672025462954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5">
        <v>2500</v>
      </c>
      <c r="E844" s="5">
        <v>2608</v>
      </c>
      <c r="F844" s="12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</v>
      </c>
      <c r="P844" s="5">
        <f t="shared" si="79"/>
        <v>66.87</v>
      </c>
      <c r="Q844" s="27" t="str">
        <f t="shared" si="80"/>
        <v>music</v>
      </c>
      <c r="R844" s="27" t="str">
        <f t="shared" si="81"/>
        <v>metal</v>
      </c>
      <c r="S844" s="14">
        <f t="shared" si="82"/>
        <v>41526.384062500001</v>
      </c>
      <c r="T844" s="14">
        <f t="shared" si="83"/>
        <v>41560.957638888889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5">
        <v>3000</v>
      </c>
      <c r="E845" s="5">
        <v>8014</v>
      </c>
      <c r="F845" s="12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</v>
      </c>
      <c r="P845" s="5">
        <f t="shared" si="79"/>
        <v>63.1</v>
      </c>
      <c r="Q845" s="27" t="str">
        <f t="shared" si="80"/>
        <v>music</v>
      </c>
      <c r="R845" s="27" t="str">
        <f t="shared" si="81"/>
        <v>metal</v>
      </c>
      <c r="S845" s="14">
        <f t="shared" si="82"/>
        <v>42695.049537037034</v>
      </c>
      <c r="T845" s="14">
        <f t="shared" si="83"/>
        <v>42712.124999999993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5">
        <v>3000</v>
      </c>
      <c r="E846" s="5">
        <v>5824</v>
      </c>
      <c r="F846" s="12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</v>
      </c>
      <c r="P846" s="5">
        <f t="shared" si="79"/>
        <v>36.630000000000003</v>
      </c>
      <c r="Q846" s="27" t="str">
        <f t="shared" si="80"/>
        <v>music</v>
      </c>
      <c r="R846" s="27" t="str">
        <f t="shared" si="81"/>
        <v>metal</v>
      </c>
      <c r="S846" s="14">
        <f t="shared" si="82"/>
        <v>41905.476296296292</v>
      </c>
      <c r="T846" s="14">
        <f t="shared" si="83"/>
        <v>41943.999305555553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5">
        <v>5000</v>
      </c>
      <c r="E847" s="5">
        <v>6019.01</v>
      </c>
      <c r="F847" s="12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</v>
      </c>
      <c r="P847" s="5">
        <f t="shared" si="79"/>
        <v>34.01</v>
      </c>
      <c r="Q847" s="27" t="str">
        <f t="shared" si="80"/>
        <v>music</v>
      </c>
      <c r="R847" s="27" t="str">
        <f t="shared" si="81"/>
        <v>metal</v>
      </c>
      <c r="S847" s="14">
        <f t="shared" si="82"/>
        <v>42577.997638888883</v>
      </c>
      <c r="T847" s="14">
        <f t="shared" si="83"/>
        <v>42617.957638888889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5">
        <v>1100</v>
      </c>
      <c r="E848" s="5">
        <v>1342.01</v>
      </c>
      <c r="F848" s="12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</v>
      </c>
      <c r="P848" s="5">
        <f t="shared" si="79"/>
        <v>28.55</v>
      </c>
      <c r="Q848" s="27" t="str">
        <f t="shared" si="80"/>
        <v>music</v>
      </c>
      <c r="R848" s="27" t="str">
        <f t="shared" si="81"/>
        <v>metal</v>
      </c>
      <c r="S848" s="14">
        <f t="shared" si="82"/>
        <v>41694.183506944442</v>
      </c>
      <c r="T848" s="14">
        <f t="shared" si="83"/>
        <v>41708.375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5">
        <v>10</v>
      </c>
      <c r="E849" s="5">
        <v>10</v>
      </c>
      <c r="F849" s="12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5">
        <f t="shared" si="79"/>
        <v>10</v>
      </c>
      <c r="Q849" s="27" t="str">
        <f t="shared" si="80"/>
        <v>music</v>
      </c>
      <c r="R849" s="27" t="str">
        <f t="shared" si="81"/>
        <v>metal</v>
      </c>
      <c r="S849" s="14">
        <f t="shared" si="82"/>
        <v>42165.590000000004</v>
      </c>
      <c r="T849" s="14">
        <f t="shared" si="83"/>
        <v>42195.590000000004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5">
        <v>300</v>
      </c>
      <c r="E850" s="5">
        <v>300</v>
      </c>
      <c r="F850" s="12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5">
        <f t="shared" si="79"/>
        <v>18.75</v>
      </c>
      <c r="Q850" s="27" t="str">
        <f t="shared" si="80"/>
        <v>music</v>
      </c>
      <c r="R850" s="27" t="str">
        <f t="shared" si="81"/>
        <v>metal</v>
      </c>
      <c r="S850" s="14">
        <f t="shared" si="82"/>
        <v>42078.583715277775</v>
      </c>
      <c r="T850" s="14">
        <f t="shared" si="83"/>
        <v>42108.583715277775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5">
        <v>4000</v>
      </c>
      <c r="E851" s="5">
        <v>4796</v>
      </c>
      <c r="F851" s="12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120</v>
      </c>
      <c r="P851" s="5">
        <f t="shared" si="79"/>
        <v>41.7</v>
      </c>
      <c r="Q851" s="27" t="str">
        <f t="shared" si="80"/>
        <v>music</v>
      </c>
      <c r="R851" s="27" t="str">
        <f t="shared" si="81"/>
        <v>metal</v>
      </c>
      <c r="S851" s="14">
        <f t="shared" si="82"/>
        <v>42050.94055555555</v>
      </c>
      <c r="T851" s="14">
        <f t="shared" si="83"/>
        <v>42078.898888888885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5">
        <v>4000</v>
      </c>
      <c r="E852" s="5">
        <v>6207</v>
      </c>
      <c r="F852" s="1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</v>
      </c>
      <c r="P852" s="5">
        <f t="shared" si="79"/>
        <v>46.67</v>
      </c>
      <c r="Q852" s="27" t="str">
        <f t="shared" si="80"/>
        <v>music</v>
      </c>
      <c r="R852" s="27" t="str">
        <f t="shared" si="81"/>
        <v>metal</v>
      </c>
      <c r="S852" s="14">
        <f t="shared" si="82"/>
        <v>42452.619409722225</v>
      </c>
      <c r="T852" s="14">
        <f t="shared" si="83"/>
        <v>42484.999305555553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5">
        <v>2000</v>
      </c>
      <c r="E853" s="5">
        <v>2609</v>
      </c>
      <c r="F853" s="12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</v>
      </c>
      <c r="P853" s="5">
        <f t="shared" si="79"/>
        <v>37.270000000000003</v>
      </c>
      <c r="Q853" s="27" t="str">
        <f t="shared" si="80"/>
        <v>music</v>
      </c>
      <c r="R853" s="27" t="str">
        <f t="shared" si="81"/>
        <v>metal</v>
      </c>
      <c r="S853" s="14">
        <f t="shared" si="82"/>
        <v>42522.671909722216</v>
      </c>
      <c r="T853" s="14">
        <f t="shared" si="83"/>
        <v>42582.614583333336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5">
        <v>3500</v>
      </c>
      <c r="E854" s="5">
        <v>3674</v>
      </c>
      <c r="F854" s="12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105</v>
      </c>
      <c r="P854" s="5">
        <f t="shared" si="79"/>
        <v>59.26</v>
      </c>
      <c r="Q854" s="27" t="str">
        <f t="shared" si="80"/>
        <v>music</v>
      </c>
      <c r="R854" s="27" t="str">
        <f t="shared" si="81"/>
        <v>metal</v>
      </c>
      <c r="S854" s="14">
        <f t="shared" si="82"/>
        <v>42656.59716435185</v>
      </c>
      <c r="T854" s="14">
        <f t="shared" si="83"/>
        <v>42667.666666666664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5">
        <v>300</v>
      </c>
      <c r="E855" s="5">
        <v>300</v>
      </c>
      <c r="F855" s="12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5">
        <f t="shared" si="79"/>
        <v>30</v>
      </c>
      <c r="Q855" s="27" t="str">
        <f t="shared" si="80"/>
        <v>music</v>
      </c>
      <c r="R855" s="27" t="str">
        <f t="shared" si="81"/>
        <v>metal</v>
      </c>
      <c r="S855" s="14">
        <f t="shared" si="82"/>
        <v>42021.62394675926</v>
      </c>
      <c r="T855" s="14">
        <f t="shared" si="83"/>
        <v>42051.62394675926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5">
        <v>27800</v>
      </c>
      <c r="E856" s="5">
        <v>32865.300000000003</v>
      </c>
      <c r="F856" s="12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</v>
      </c>
      <c r="P856" s="5">
        <f t="shared" si="79"/>
        <v>65.86</v>
      </c>
      <c r="Q856" s="27" t="str">
        <f t="shared" si="80"/>
        <v>music</v>
      </c>
      <c r="R856" s="27" t="str">
        <f t="shared" si="81"/>
        <v>metal</v>
      </c>
      <c r="S856" s="14">
        <f t="shared" si="82"/>
        <v>42702.004004629627</v>
      </c>
      <c r="T856" s="14">
        <f t="shared" si="83"/>
        <v>42732.004004629627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5">
        <v>1450</v>
      </c>
      <c r="E857" s="5">
        <v>1500</v>
      </c>
      <c r="F857" s="12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</v>
      </c>
      <c r="P857" s="5">
        <f t="shared" si="79"/>
        <v>31.91</v>
      </c>
      <c r="Q857" s="27" t="str">
        <f t="shared" si="80"/>
        <v>music</v>
      </c>
      <c r="R857" s="27" t="str">
        <f t="shared" si="81"/>
        <v>metal</v>
      </c>
      <c r="S857" s="14">
        <f t="shared" si="82"/>
        <v>42544.916863425926</v>
      </c>
      <c r="T857" s="14">
        <f t="shared" si="83"/>
        <v>42574.916863425926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5">
        <v>250</v>
      </c>
      <c r="E858" s="5">
        <v>545</v>
      </c>
      <c r="F858" s="12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5">
        <f t="shared" si="79"/>
        <v>19.46</v>
      </c>
      <c r="Q858" s="27" t="str">
        <f t="shared" si="80"/>
        <v>music</v>
      </c>
      <c r="R858" s="27" t="str">
        <f t="shared" si="81"/>
        <v>metal</v>
      </c>
      <c r="S858" s="14">
        <f t="shared" si="82"/>
        <v>42609.103657407402</v>
      </c>
      <c r="T858" s="14">
        <f t="shared" si="83"/>
        <v>42668.583333333336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5">
        <v>1200</v>
      </c>
      <c r="E859" s="5">
        <v>1200</v>
      </c>
      <c r="F859" s="12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5">
        <f t="shared" si="79"/>
        <v>50</v>
      </c>
      <c r="Q859" s="27" t="str">
        <f t="shared" si="80"/>
        <v>music</v>
      </c>
      <c r="R859" s="27" t="str">
        <f t="shared" si="81"/>
        <v>metal</v>
      </c>
      <c r="S859" s="14">
        <f t="shared" si="82"/>
        <v>42291.373043981475</v>
      </c>
      <c r="T859" s="14">
        <f t="shared" si="83"/>
        <v>42333.414710648147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5">
        <v>1200</v>
      </c>
      <c r="E860" s="5">
        <v>1728.07</v>
      </c>
      <c r="F860" s="12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</v>
      </c>
      <c r="P860" s="5">
        <f t="shared" si="79"/>
        <v>22.74</v>
      </c>
      <c r="Q860" s="27" t="str">
        <f t="shared" si="80"/>
        <v>music</v>
      </c>
      <c r="R860" s="27" t="str">
        <f t="shared" si="81"/>
        <v>metal</v>
      </c>
      <c r="S860" s="14">
        <f t="shared" si="82"/>
        <v>42079.537245370368</v>
      </c>
      <c r="T860" s="14">
        <f t="shared" si="83"/>
        <v>42109.749305555553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5">
        <v>4000</v>
      </c>
      <c r="E861" s="5">
        <v>4187</v>
      </c>
      <c r="F861" s="12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105</v>
      </c>
      <c r="P861" s="5">
        <f t="shared" si="79"/>
        <v>42.72</v>
      </c>
      <c r="Q861" s="27" t="str">
        <f t="shared" si="80"/>
        <v>music</v>
      </c>
      <c r="R861" s="27" t="str">
        <f t="shared" si="81"/>
        <v>metal</v>
      </c>
      <c r="S861" s="14">
        <f t="shared" si="82"/>
        <v>42128.611898148149</v>
      </c>
      <c r="T861" s="14">
        <f t="shared" si="83"/>
        <v>42158.791666666664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5">
        <v>14000</v>
      </c>
      <c r="E862" s="5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</v>
      </c>
      <c r="P862" s="5">
        <f t="shared" si="79"/>
        <v>52.92</v>
      </c>
      <c r="Q862" s="27" t="str">
        <f t="shared" si="80"/>
        <v>music</v>
      </c>
      <c r="R862" s="27" t="str">
        <f t="shared" si="81"/>
        <v>jazz</v>
      </c>
      <c r="S862" s="14">
        <f t="shared" si="82"/>
        <v>41570.274456018517</v>
      </c>
      <c r="T862" s="14">
        <f t="shared" si="83"/>
        <v>41600.316122685181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5">
        <v>4500</v>
      </c>
      <c r="E863" s="5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</v>
      </c>
      <c r="P863" s="5">
        <f t="shared" si="79"/>
        <v>50.5</v>
      </c>
      <c r="Q863" s="27" t="str">
        <f t="shared" si="80"/>
        <v>music</v>
      </c>
      <c r="R863" s="27" t="str">
        <f t="shared" si="81"/>
        <v>jazz</v>
      </c>
      <c r="S863" s="14">
        <f t="shared" si="82"/>
        <v>42599.756990740738</v>
      </c>
      <c r="T863" s="14">
        <f t="shared" si="83"/>
        <v>42629.756990740738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5">
        <v>50000</v>
      </c>
      <c r="E864" s="5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</v>
      </c>
      <c r="P864" s="5">
        <f t="shared" si="79"/>
        <v>42.5</v>
      </c>
      <c r="Q864" s="27" t="str">
        <f t="shared" si="80"/>
        <v>music</v>
      </c>
      <c r="R864" s="27" t="str">
        <f t="shared" si="81"/>
        <v>jazz</v>
      </c>
      <c r="S864" s="14">
        <f t="shared" si="82"/>
        <v>41559.346620370365</v>
      </c>
      <c r="T864" s="14">
        <f t="shared" si="83"/>
        <v>41589.388287037036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5">
        <v>2000</v>
      </c>
      <c r="E865" s="5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5</v>
      </c>
      <c r="P865" s="5">
        <f t="shared" si="79"/>
        <v>18</v>
      </c>
      <c r="Q865" s="27" t="str">
        <f t="shared" si="80"/>
        <v>music</v>
      </c>
      <c r="R865" s="27" t="str">
        <f t="shared" si="81"/>
        <v>jazz</v>
      </c>
      <c r="S865" s="14">
        <f t="shared" si="82"/>
        <v>40920.909328703703</v>
      </c>
      <c r="T865" s="14">
        <f t="shared" si="83"/>
        <v>40950.909328703703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5">
        <v>6500</v>
      </c>
      <c r="E866" s="5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42</v>
      </c>
      <c r="P866" s="5">
        <f t="shared" si="79"/>
        <v>34.18</v>
      </c>
      <c r="Q866" s="27" t="str">
        <f t="shared" si="80"/>
        <v>music</v>
      </c>
      <c r="R866" s="27" t="str">
        <f t="shared" si="81"/>
        <v>jazz</v>
      </c>
      <c r="S866" s="14">
        <f t="shared" si="82"/>
        <v>41540.898587962962</v>
      </c>
      <c r="T866" s="14">
        <f t="shared" si="83"/>
        <v>41563.207638888889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5">
        <v>2200</v>
      </c>
      <c r="E867" s="5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</v>
      </c>
      <c r="P867" s="5">
        <f t="shared" si="79"/>
        <v>22.5</v>
      </c>
      <c r="Q867" s="27" t="str">
        <f t="shared" si="80"/>
        <v>music</v>
      </c>
      <c r="R867" s="27" t="str">
        <f t="shared" si="81"/>
        <v>jazz</v>
      </c>
      <c r="S867" s="14">
        <f t="shared" si="82"/>
        <v>41230.564780092594</v>
      </c>
      <c r="T867" s="14">
        <f t="shared" si="83"/>
        <v>41290.564780092594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5">
        <v>3500</v>
      </c>
      <c r="E868" s="5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</v>
      </c>
      <c r="P868" s="5">
        <f t="shared" si="79"/>
        <v>58.18</v>
      </c>
      <c r="Q868" s="27" t="str">
        <f t="shared" si="80"/>
        <v>music</v>
      </c>
      <c r="R868" s="27" t="str">
        <f t="shared" si="81"/>
        <v>jazz</v>
      </c>
      <c r="S868" s="14">
        <f t="shared" si="82"/>
        <v>42025.429606481477</v>
      </c>
      <c r="T868" s="14">
        <f t="shared" si="83"/>
        <v>42063.423611111109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5">
        <v>5000</v>
      </c>
      <c r="E869" s="5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</v>
      </c>
      <c r="P869" s="5">
        <f t="shared" si="79"/>
        <v>109.18</v>
      </c>
      <c r="Q869" s="27" t="str">
        <f t="shared" si="80"/>
        <v>music</v>
      </c>
      <c r="R869" s="27" t="str">
        <f t="shared" si="81"/>
        <v>jazz</v>
      </c>
      <c r="S869" s="14">
        <f t="shared" si="82"/>
        <v>40087.897060185183</v>
      </c>
      <c r="T869" s="14">
        <f t="shared" si="83"/>
        <v>40147.999305555553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5">
        <v>45000</v>
      </c>
      <c r="E870" s="5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</v>
      </c>
      <c r="P870" s="5">
        <f t="shared" si="79"/>
        <v>50</v>
      </c>
      <c r="Q870" s="27" t="str">
        <f t="shared" si="80"/>
        <v>music</v>
      </c>
      <c r="R870" s="27" t="str">
        <f t="shared" si="81"/>
        <v>jazz</v>
      </c>
      <c r="S870" s="14">
        <f t="shared" si="82"/>
        <v>41615.819421296292</v>
      </c>
      <c r="T870" s="14">
        <f t="shared" si="83"/>
        <v>41645.819421296292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5">
        <v>8800</v>
      </c>
      <c r="E871" s="5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12</v>
      </c>
      <c r="P871" s="5">
        <f t="shared" si="79"/>
        <v>346.67</v>
      </c>
      <c r="Q871" s="27" t="str">
        <f t="shared" si="80"/>
        <v>music</v>
      </c>
      <c r="R871" s="27" t="str">
        <f t="shared" si="81"/>
        <v>jazz</v>
      </c>
      <c r="S871" s="14">
        <f t="shared" si="82"/>
        <v>41342.637233796297</v>
      </c>
      <c r="T871" s="14">
        <f t="shared" si="83"/>
        <v>41372.595567129625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5">
        <v>20000</v>
      </c>
      <c r="E872" s="5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</v>
      </c>
      <c r="P872" s="5">
        <f t="shared" si="79"/>
        <v>12.4</v>
      </c>
      <c r="Q872" s="27" t="str">
        <f t="shared" si="80"/>
        <v>music</v>
      </c>
      <c r="R872" s="27" t="str">
        <f t="shared" si="81"/>
        <v>jazz</v>
      </c>
      <c r="S872" s="14">
        <f t="shared" si="82"/>
        <v>41487.813923611109</v>
      </c>
      <c r="T872" s="14">
        <f t="shared" si="83"/>
        <v>41517.813923611109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5">
        <v>6000</v>
      </c>
      <c r="E873" s="5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</v>
      </c>
      <c r="P873" s="5">
        <f t="shared" si="79"/>
        <v>27.08</v>
      </c>
      <c r="Q873" s="27" t="str">
        <f t="shared" si="80"/>
        <v>music</v>
      </c>
      <c r="R873" s="27" t="str">
        <f t="shared" si="81"/>
        <v>jazz</v>
      </c>
      <c r="S873" s="14">
        <f t="shared" si="82"/>
        <v>41577.352951388886</v>
      </c>
      <c r="T873" s="14">
        <f t="shared" si="83"/>
        <v>41607.39461805555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5">
        <v>8000</v>
      </c>
      <c r="E874" s="5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1</v>
      </c>
      <c r="P874" s="5">
        <f t="shared" si="79"/>
        <v>32.5</v>
      </c>
      <c r="Q874" s="27" t="str">
        <f t="shared" si="80"/>
        <v>music</v>
      </c>
      <c r="R874" s="27" t="str">
        <f t="shared" si="81"/>
        <v>jazz</v>
      </c>
      <c r="S874" s="14">
        <f t="shared" si="82"/>
        <v>40567.617210648146</v>
      </c>
      <c r="T874" s="14">
        <f t="shared" si="83"/>
        <v>40612.617210648146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5">
        <v>3500</v>
      </c>
      <c r="E875" s="5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</v>
      </c>
      <c r="P875" s="5">
        <f t="shared" si="79"/>
        <v>9</v>
      </c>
      <c r="Q875" s="27" t="str">
        <f t="shared" si="80"/>
        <v>music</v>
      </c>
      <c r="R875" s="27" t="str">
        <f t="shared" si="81"/>
        <v>jazz</v>
      </c>
      <c r="S875" s="14">
        <f t="shared" si="82"/>
        <v>41183.958796296298</v>
      </c>
      <c r="T875" s="14">
        <f t="shared" si="83"/>
        <v>41224.000462962962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5">
        <v>3000</v>
      </c>
      <c r="E876" s="5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</v>
      </c>
      <c r="P876" s="5">
        <f t="shared" si="79"/>
        <v>34.76</v>
      </c>
      <c r="Q876" s="27" t="str">
        <f t="shared" si="80"/>
        <v>music</v>
      </c>
      <c r="R876" s="27" t="str">
        <f t="shared" si="81"/>
        <v>jazz</v>
      </c>
      <c r="S876" s="14">
        <f t="shared" si="82"/>
        <v>41368.375393518516</v>
      </c>
      <c r="T876" s="14">
        <f t="shared" si="83"/>
        <v>41398.375393518516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5">
        <v>5000</v>
      </c>
      <c r="E877" s="5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>
        <f t="shared" si="79"/>
        <v>0</v>
      </c>
      <c r="Q877" s="27" t="str">
        <f t="shared" si="80"/>
        <v>music</v>
      </c>
      <c r="R877" s="27" t="str">
        <f t="shared" si="81"/>
        <v>jazz</v>
      </c>
      <c r="S877" s="14">
        <f t="shared" si="82"/>
        <v>42248.515405092585</v>
      </c>
      <c r="T877" s="14">
        <f t="shared" si="83"/>
        <v>42268.515405092585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5">
        <v>3152</v>
      </c>
      <c r="E878" s="5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41</v>
      </c>
      <c r="P878" s="5">
        <f t="shared" si="79"/>
        <v>28.58</v>
      </c>
      <c r="Q878" s="27" t="str">
        <f t="shared" si="80"/>
        <v>music</v>
      </c>
      <c r="R878" s="27" t="str">
        <f t="shared" si="81"/>
        <v>jazz</v>
      </c>
      <c r="S878" s="14">
        <f t="shared" si="82"/>
        <v>41276.288506944438</v>
      </c>
      <c r="T878" s="14">
        <f t="shared" si="83"/>
        <v>41309.288506944438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5">
        <v>2000</v>
      </c>
      <c r="E879" s="5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68</v>
      </c>
      <c r="P879" s="5">
        <f t="shared" si="79"/>
        <v>46.59</v>
      </c>
      <c r="Q879" s="27" t="str">
        <f t="shared" si="80"/>
        <v>music</v>
      </c>
      <c r="R879" s="27" t="str">
        <f t="shared" si="81"/>
        <v>jazz</v>
      </c>
      <c r="S879" s="14">
        <f t="shared" si="82"/>
        <v>41597.580555555556</v>
      </c>
      <c r="T879" s="14">
        <f t="shared" si="83"/>
        <v>41627.580555555556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5">
        <v>5000</v>
      </c>
      <c r="E880" s="5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</v>
      </c>
      <c r="P880" s="5">
        <f t="shared" si="79"/>
        <v>32.5</v>
      </c>
      <c r="Q880" s="27" t="str">
        <f t="shared" si="80"/>
        <v>music</v>
      </c>
      <c r="R880" s="27" t="str">
        <f t="shared" si="81"/>
        <v>jazz</v>
      </c>
      <c r="S880" s="14">
        <f t="shared" si="82"/>
        <v>40505.024583333332</v>
      </c>
      <c r="T880" s="14">
        <f t="shared" si="83"/>
        <v>40535.024583333332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5">
        <v>2100</v>
      </c>
      <c r="E881" s="5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31</v>
      </c>
      <c r="P881" s="5">
        <f t="shared" si="79"/>
        <v>21.47</v>
      </c>
      <c r="Q881" s="27" t="str">
        <f t="shared" si="80"/>
        <v>music</v>
      </c>
      <c r="R881" s="27" t="str">
        <f t="shared" si="81"/>
        <v>jazz</v>
      </c>
      <c r="S881" s="14">
        <f t="shared" si="82"/>
        <v>41037.621585648143</v>
      </c>
      <c r="T881" s="14">
        <f t="shared" si="83"/>
        <v>41058.621585648143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5">
        <v>3780</v>
      </c>
      <c r="E882" s="5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3</v>
      </c>
      <c r="P882" s="5">
        <f t="shared" si="79"/>
        <v>14.13</v>
      </c>
      <c r="Q882" s="27" t="str">
        <f t="shared" si="80"/>
        <v>music</v>
      </c>
      <c r="R882" s="27" t="str">
        <f t="shared" si="81"/>
        <v>indie rock</v>
      </c>
      <c r="S882" s="14">
        <f t="shared" si="82"/>
        <v>41179.112708333334</v>
      </c>
      <c r="T882" s="14">
        <f t="shared" si="83"/>
        <v>41212.112708333334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5">
        <v>3750</v>
      </c>
      <c r="E883" s="5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1</v>
      </c>
      <c r="P883" s="5">
        <f t="shared" si="79"/>
        <v>30</v>
      </c>
      <c r="Q883" s="27" t="str">
        <f t="shared" si="80"/>
        <v>music</v>
      </c>
      <c r="R883" s="27" t="str">
        <f t="shared" si="81"/>
        <v>indie rock</v>
      </c>
      <c r="S883" s="14">
        <f t="shared" si="82"/>
        <v>40877.042662037034</v>
      </c>
      <c r="T883" s="14">
        <f t="shared" si="83"/>
        <v>40922.042662037034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5">
        <v>1500</v>
      </c>
      <c r="E884" s="5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</v>
      </c>
      <c r="P884" s="5">
        <f t="shared" si="79"/>
        <v>21.57</v>
      </c>
      <c r="Q884" s="27" t="str">
        <f t="shared" si="80"/>
        <v>music</v>
      </c>
      <c r="R884" s="27" t="str">
        <f t="shared" si="81"/>
        <v>indie rock</v>
      </c>
      <c r="S884" s="14">
        <f t="shared" si="82"/>
        <v>40759.652199074073</v>
      </c>
      <c r="T884" s="14">
        <f t="shared" si="83"/>
        <v>40792.652199074073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5">
        <v>5000</v>
      </c>
      <c r="E885" s="5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</v>
      </c>
      <c r="P885" s="5">
        <f t="shared" si="79"/>
        <v>83.38</v>
      </c>
      <c r="Q885" s="27" t="str">
        <f t="shared" si="80"/>
        <v>music</v>
      </c>
      <c r="R885" s="27" t="str">
        <f t="shared" si="81"/>
        <v>indie rock</v>
      </c>
      <c r="S885" s="14">
        <f t="shared" si="82"/>
        <v>42371.727256944439</v>
      </c>
      <c r="T885" s="14">
        <f t="shared" si="83"/>
        <v>42431.727256944439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5">
        <v>2000</v>
      </c>
      <c r="E886" s="5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5">
        <f t="shared" si="79"/>
        <v>10</v>
      </c>
      <c r="Q886" s="27" t="str">
        <f t="shared" si="80"/>
        <v>music</v>
      </c>
      <c r="R886" s="27" t="str">
        <f t="shared" si="81"/>
        <v>indie rock</v>
      </c>
      <c r="S886" s="14">
        <f t="shared" si="82"/>
        <v>40981.594282407401</v>
      </c>
      <c r="T886" s="14">
        <f t="shared" si="83"/>
        <v>41040.896527777775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5">
        <v>1000</v>
      </c>
      <c r="E887" s="5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5">
        <f t="shared" si="79"/>
        <v>35.71</v>
      </c>
      <c r="Q887" s="27" t="str">
        <f t="shared" si="80"/>
        <v>music</v>
      </c>
      <c r="R887" s="27" t="str">
        <f t="shared" si="81"/>
        <v>indie rock</v>
      </c>
      <c r="S887" s="14">
        <f t="shared" si="82"/>
        <v>42713.732766203706</v>
      </c>
      <c r="T887" s="14">
        <f t="shared" si="83"/>
        <v>42734.732766203706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5">
        <v>500</v>
      </c>
      <c r="E888" s="5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5">
        <f t="shared" si="79"/>
        <v>29.29</v>
      </c>
      <c r="Q888" s="27" t="str">
        <f t="shared" si="80"/>
        <v>music</v>
      </c>
      <c r="R888" s="27" t="str">
        <f t="shared" si="81"/>
        <v>indie rock</v>
      </c>
      <c r="S888" s="14">
        <f t="shared" si="82"/>
        <v>42603.662187499998</v>
      </c>
      <c r="T888" s="14">
        <f t="shared" si="83"/>
        <v>42628.662187499998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5">
        <v>1000</v>
      </c>
      <c r="E889" s="5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>
        <f t="shared" si="79"/>
        <v>0</v>
      </c>
      <c r="Q889" s="27" t="str">
        <f t="shared" si="80"/>
        <v>music</v>
      </c>
      <c r="R889" s="27" t="str">
        <f t="shared" si="81"/>
        <v>indie rock</v>
      </c>
      <c r="S889" s="14">
        <f t="shared" si="82"/>
        <v>41026.75063657407</v>
      </c>
      <c r="T889" s="14">
        <f t="shared" si="83"/>
        <v>41056.75063657407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5">
        <v>1000</v>
      </c>
      <c r="E890" s="5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7.0000000000000009</v>
      </c>
      <c r="P890" s="5">
        <f t="shared" si="79"/>
        <v>18</v>
      </c>
      <c r="Q890" s="27" t="str">
        <f t="shared" si="80"/>
        <v>music</v>
      </c>
      <c r="R890" s="27" t="str">
        <f t="shared" si="81"/>
        <v>indie rock</v>
      </c>
      <c r="S890" s="14">
        <f t="shared" si="82"/>
        <v>40751.544965277775</v>
      </c>
      <c r="T890" s="14">
        <f t="shared" si="83"/>
        <v>40787.041666666664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5">
        <v>25000</v>
      </c>
      <c r="E891" s="5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</v>
      </c>
      <c r="P891" s="5">
        <f t="shared" si="79"/>
        <v>73.760000000000005</v>
      </c>
      <c r="Q891" s="27" t="str">
        <f t="shared" si="80"/>
        <v>music</v>
      </c>
      <c r="R891" s="27" t="str">
        <f t="shared" si="81"/>
        <v>indie rock</v>
      </c>
      <c r="S891" s="14">
        <f t="shared" si="82"/>
        <v>41887.575729166667</v>
      </c>
      <c r="T891" s="14">
        <f t="shared" si="83"/>
        <v>41917.575729166667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5">
        <v>3000</v>
      </c>
      <c r="E892" s="5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</v>
      </c>
      <c r="P892" s="5">
        <f t="shared" si="79"/>
        <v>31.25</v>
      </c>
      <c r="Q892" s="27" t="str">
        <f t="shared" si="80"/>
        <v>music</v>
      </c>
      <c r="R892" s="27" t="str">
        <f t="shared" si="81"/>
        <v>indie rock</v>
      </c>
      <c r="S892" s="14">
        <f t="shared" si="82"/>
        <v>41569.490497685183</v>
      </c>
      <c r="T892" s="14">
        <f t="shared" si="83"/>
        <v>41599.532164351847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5">
        <v>8000</v>
      </c>
      <c r="E893" s="5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</v>
      </c>
      <c r="P893" s="5">
        <f t="shared" si="79"/>
        <v>28.89</v>
      </c>
      <c r="Q893" s="27" t="str">
        <f t="shared" si="80"/>
        <v>music</v>
      </c>
      <c r="R893" s="27" t="str">
        <f t="shared" si="81"/>
        <v>indie rock</v>
      </c>
      <c r="S893" s="14">
        <f t="shared" si="82"/>
        <v>41841.823263888888</v>
      </c>
      <c r="T893" s="14">
        <f t="shared" si="83"/>
        <v>41871.823263888888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5">
        <v>6000</v>
      </c>
      <c r="E894" s="5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41</v>
      </c>
      <c r="P894" s="5">
        <f t="shared" si="79"/>
        <v>143.82</v>
      </c>
      <c r="Q894" s="27" t="str">
        <f t="shared" si="80"/>
        <v>music</v>
      </c>
      <c r="R894" s="27" t="str">
        <f t="shared" si="81"/>
        <v>indie rock</v>
      </c>
      <c r="S894" s="14">
        <f t="shared" si="82"/>
        <v>40303.991701388884</v>
      </c>
      <c r="T894" s="14">
        <f t="shared" si="83"/>
        <v>40390.958333333328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5">
        <v>2000</v>
      </c>
      <c r="E895" s="5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5">
        <f t="shared" si="79"/>
        <v>40</v>
      </c>
      <c r="Q895" s="27" t="str">
        <f t="shared" si="80"/>
        <v>music</v>
      </c>
      <c r="R895" s="27" t="str">
        <f t="shared" si="81"/>
        <v>indie rock</v>
      </c>
      <c r="S895" s="14">
        <f t="shared" si="82"/>
        <v>42065.689386574071</v>
      </c>
      <c r="T895" s="14">
        <f t="shared" si="83"/>
        <v>42095.647719907407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5">
        <v>20000</v>
      </c>
      <c r="E896" s="5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</v>
      </c>
      <c r="P896" s="5">
        <f t="shared" si="79"/>
        <v>147.81</v>
      </c>
      <c r="Q896" s="27" t="str">
        <f t="shared" si="80"/>
        <v>music</v>
      </c>
      <c r="R896" s="27" t="str">
        <f t="shared" si="81"/>
        <v>indie rock</v>
      </c>
      <c r="S896" s="14">
        <f t="shared" si="82"/>
        <v>42496.773263888892</v>
      </c>
      <c r="T896" s="14">
        <f t="shared" si="83"/>
        <v>42526.773263888892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5">
        <v>8000</v>
      </c>
      <c r="E897" s="5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</v>
      </c>
      <c r="P897" s="5">
        <f t="shared" si="79"/>
        <v>27.86</v>
      </c>
      <c r="Q897" s="27" t="str">
        <f t="shared" si="80"/>
        <v>music</v>
      </c>
      <c r="R897" s="27" t="str">
        <f t="shared" si="81"/>
        <v>indie rock</v>
      </c>
      <c r="S897" s="14">
        <f t="shared" si="82"/>
        <v>40430.919317129628</v>
      </c>
      <c r="T897" s="14">
        <f t="shared" si="83"/>
        <v>40475.919317129628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5">
        <v>8000</v>
      </c>
      <c r="E898" s="5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5">
        <f t="shared" si="79"/>
        <v>44.44</v>
      </c>
      <c r="Q898" s="27" t="str">
        <f t="shared" si="80"/>
        <v>music</v>
      </c>
      <c r="R898" s="27" t="str">
        <f t="shared" si="81"/>
        <v>indie rock</v>
      </c>
      <c r="S898" s="14">
        <f t="shared" si="82"/>
        <v>42218.664652777778</v>
      </c>
      <c r="T898" s="14">
        <f t="shared" si="83"/>
        <v>42243.958333333336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5">
        <v>3000</v>
      </c>
      <c r="E899" s="5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ROUND(E899/D899,2)*100</f>
        <v>0</v>
      </c>
      <c r="P899" s="5">
        <f t="shared" ref="P899:P962" si="85">IF(L899=0,0,ROUND(E899/L899,2))</f>
        <v>0</v>
      </c>
      <c r="Q899" s="27" t="str">
        <f t="shared" ref="Q899:Q962" si="86">IF((FIND("/",N899,1)&gt;0),
LEFT(N899,(FIND("/",N899,1)-1)),N899)</f>
        <v>music</v>
      </c>
      <c r="R899" s="27" t="str">
        <f t="shared" ref="R899:R962" si="87">IF((FIND("/",N899,1)&gt;0),
RIGHT(N899,(LEN(N899)-1-LEN(Q899))),"")</f>
        <v>indie rock</v>
      </c>
      <c r="S899" s="14">
        <f t="shared" ref="S899:S962" si="88">(((J899/60)/60)/24)+DATE(1970,1,1)+(-5/24)</f>
        <v>41211.480416666665</v>
      </c>
      <c r="T899" s="14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5">
        <v>2500</v>
      </c>
      <c r="E900" s="5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3</v>
      </c>
      <c r="P900" s="5">
        <f t="shared" si="85"/>
        <v>35</v>
      </c>
      <c r="Q900" s="27" t="str">
        <f t="shared" si="86"/>
        <v>music</v>
      </c>
      <c r="R900" s="27" t="str">
        <f t="shared" si="87"/>
        <v>indie rock</v>
      </c>
      <c r="S900" s="14">
        <f t="shared" si="88"/>
        <v>40878.549884259257</v>
      </c>
      <c r="T900" s="14">
        <f t="shared" si="89"/>
        <v>40923.549884259257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5">
        <v>750</v>
      </c>
      <c r="E901" s="5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</v>
      </c>
      <c r="P901" s="5">
        <f t="shared" si="85"/>
        <v>35</v>
      </c>
      <c r="Q901" s="27" t="str">
        <f t="shared" si="86"/>
        <v>music</v>
      </c>
      <c r="R901" s="27" t="str">
        <f t="shared" si="87"/>
        <v>indie rock</v>
      </c>
      <c r="S901" s="14">
        <f t="shared" si="88"/>
        <v>40645.890763888885</v>
      </c>
      <c r="T901" s="14">
        <f t="shared" si="89"/>
        <v>40690.890763888885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5">
        <v>5000</v>
      </c>
      <c r="E902" s="5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</v>
      </c>
      <c r="P902" s="5">
        <f t="shared" si="85"/>
        <v>10.5</v>
      </c>
      <c r="Q902" s="27" t="str">
        <f t="shared" si="86"/>
        <v>music</v>
      </c>
      <c r="R902" s="27" t="str">
        <f t="shared" si="87"/>
        <v>jazz</v>
      </c>
      <c r="S902" s="14">
        <f t="shared" si="88"/>
        <v>42429.641226851854</v>
      </c>
      <c r="T902" s="14">
        <f t="shared" si="89"/>
        <v>42459.599560185183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5">
        <v>6500</v>
      </c>
      <c r="E903" s="5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>
        <f t="shared" si="85"/>
        <v>0</v>
      </c>
      <c r="Q903" s="27" t="str">
        <f t="shared" si="86"/>
        <v>music</v>
      </c>
      <c r="R903" s="27" t="str">
        <f t="shared" si="87"/>
        <v>jazz</v>
      </c>
      <c r="S903" s="14">
        <f t="shared" si="88"/>
        <v>40291.603171296294</v>
      </c>
      <c r="T903" s="14">
        <f t="shared" si="89"/>
        <v>40337.59097222222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5">
        <v>30000</v>
      </c>
      <c r="E904" s="5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</v>
      </c>
      <c r="P904" s="5">
        <f t="shared" si="85"/>
        <v>30</v>
      </c>
      <c r="Q904" s="27" t="str">
        <f t="shared" si="86"/>
        <v>music</v>
      </c>
      <c r="R904" s="27" t="str">
        <f t="shared" si="87"/>
        <v>jazz</v>
      </c>
      <c r="S904" s="14">
        <f t="shared" si="88"/>
        <v>41829.757199074069</v>
      </c>
      <c r="T904" s="14">
        <f t="shared" si="89"/>
        <v>41881.4375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5">
        <v>5000</v>
      </c>
      <c r="E905" s="5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</v>
      </c>
      <c r="P905" s="5">
        <f t="shared" si="85"/>
        <v>40</v>
      </c>
      <c r="Q905" s="27" t="str">
        <f t="shared" si="86"/>
        <v>music</v>
      </c>
      <c r="R905" s="27" t="str">
        <f t="shared" si="87"/>
        <v>jazz</v>
      </c>
      <c r="S905" s="14">
        <f t="shared" si="88"/>
        <v>41149.587731481479</v>
      </c>
      <c r="T905" s="14">
        <f t="shared" si="89"/>
        <v>41174.892361111109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5">
        <v>50000</v>
      </c>
      <c r="E906" s="5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</v>
      </c>
      <c r="P906" s="5">
        <f t="shared" si="85"/>
        <v>50.33</v>
      </c>
      <c r="Q906" s="27" t="str">
        <f t="shared" si="86"/>
        <v>music</v>
      </c>
      <c r="R906" s="27" t="str">
        <f t="shared" si="87"/>
        <v>jazz</v>
      </c>
      <c r="S906" s="14">
        <f t="shared" si="88"/>
        <v>42341.87195601852</v>
      </c>
      <c r="T906" s="14">
        <f t="shared" si="89"/>
        <v>42371.87195601852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5">
        <v>6500</v>
      </c>
      <c r="E907" s="5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</v>
      </c>
      <c r="P907" s="5">
        <f t="shared" si="85"/>
        <v>32.67</v>
      </c>
      <c r="Q907" s="27" t="str">
        <f t="shared" si="86"/>
        <v>music</v>
      </c>
      <c r="R907" s="27" t="str">
        <f t="shared" si="87"/>
        <v>jazz</v>
      </c>
      <c r="S907" s="14">
        <f t="shared" si="88"/>
        <v>40507.031550925924</v>
      </c>
      <c r="T907" s="14">
        <f t="shared" si="89"/>
        <v>40567.031550925924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5">
        <v>15000</v>
      </c>
      <c r="E908" s="5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>
        <f t="shared" si="85"/>
        <v>0</v>
      </c>
      <c r="Q908" s="27" t="str">
        <f t="shared" si="86"/>
        <v>music</v>
      </c>
      <c r="R908" s="27" t="str">
        <f t="shared" si="87"/>
        <v>jazz</v>
      </c>
      <c r="S908" s="14">
        <f t="shared" si="88"/>
        <v>41680.981365740736</v>
      </c>
      <c r="T908" s="14">
        <f t="shared" si="89"/>
        <v>41710.939699074072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5">
        <v>2900</v>
      </c>
      <c r="E909" s="5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>
        <f t="shared" si="85"/>
        <v>0</v>
      </c>
      <c r="Q909" s="27" t="str">
        <f t="shared" si="86"/>
        <v>music</v>
      </c>
      <c r="R909" s="27" t="str">
        <f t="shared" si="87"/>
        <v>jazz</v>
      </c>
      <c r="S909" s="14">
        <f t="shared" si="88"/>
        <v>40766.9840625</v>
      </c>
      <c r="T909" s="14">
        <f t="shared" si="89"/>
        <v>40796.9840625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5">
        <v>2500</v>
      </c>
      <c r="E910" s="5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>
        <f t="shared" si="85"/>
        <v>0</v>
      </c>
      <c r="Q910" s="27" t="str">
        <f t="shared" si="86"/>
        <v>music</v>
      </c>
      <c r="R910" s="27" t="str">
        <f t="shared" si="87"/>
        <v>jazz</v>
      </c>
      <c r="S910" s="14">
        <f t="shared" si="88"/>
        <v>40340.593229166661</v>
      </c>
      <c r="T910" s="14">
        <f t="shared" si="89"/>
        <v>40385.999305555553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5">
        <v>16000</v>
      </c>
      <c r="E911" s="5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</v>
      </c>
      <c r="P911" s="5">
        <f t="shared" si="85"/>
        <v>65</v>
      </c>
      <c r="Q911" s="27" t="str">
        <f t="shared" si="86"/>
        <v>music</v>
      </c>
      <c r="R911" s="27" t="str">
        <f t="shared" si="87"/>
        <v>jazz</v>
      </c>
      <c r="S911" s="14">
        <f t="shared" si="88"/>
        <v>41081.481944444444</v>
      </c>
      <c r="T911" s="14">
        <f t="shared" si="89"/>
        <v>41112.958333333328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5">
        <v>550</v>
      </c>
      <c r="E912" s="5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</v>
      </c>
      <c r="P912" s="5">
        <f t="shared" si="85"/>
        <v>24.6</v>
      </c>
      <c r="Q912" s="27" t="str">
        <f t="shared" si="86"/>
        <v>music</v>
      </c>
      <c r="R912" s="27" t="str">
        <f t="shared" si="87"/>
        <v>jazz</v>
      </c>
      <c r="S912" s="14">
        <f t="shared" si="88"/>
        <v>42737.337025462963</v>
      </c>
      <c r="T912" s="14">
        <f t="shared" si="89"/>
        <v>42797.337025462963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5">
        <v>100000</v>
      </c>
      <c r="E913" s="5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>
        <f t="shared" si="85"/>
        <v>0</v>
      </c>
      <c r="Q913" s="27" t="str">
        <f t="shared" si="86"/>
        <v>music</v>
      </c>
      <c r="R913" s="27" t="str">
        <f t="shared" si="87"/>
        <v>jazz</v>
      </c>
      <c r="S913" s="14">
        <f t="shared" si="88"/>
        <v>41641.796817129631</v>
      </c>
      <c r="T913" s="14">
        <f t="shared" si="89"/>
        <v>41662.796817129631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5">
        <v>3500</v>
      </c>
      <c r="E914" s="5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1</v>
      </c>
      <c r="P914" s="5">
        <f t="shared" si="85"/>
        <v>15</v>
      </c>
      <c r="Q914" s="27" t="str">
        <f t="shared" si="86"/>
        <v>music</v>
      </c>
      <c r="R914" s="27" t="str">
        <f t="shared" si="87"/>
        <v>jazz</v>
      </c>
      <c r="S914" s="14">
        <f t="shared" si="88"/>
        <v>41193.901006944441</v>
      </c>
      <c r="T914" s="14">
        <f t="shared" si="89"/>
        <v>41253.942673611105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5">
        <v>30000</v>
      </c>
      <c r="E915" s="5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7.0000000000000009</v>
      </c>
      <c r="P915" s="5">
        <f t="shared" si="85"/>
        <v>82.58</v>
      </c>
      <c r="Q915" s="27" t="str">
        <f t="shared" si="86"/>
        <v>music</v>
      </c>
      <c r="R915" s="27" t="str">
        <f t="shared" si="87"/>
        <v>jazz</v>
      </c>
      <c r="S915" s="14">
        <f t="shared" si="88"/>
        <v>41003.930775462963</v>
      </c>
      <c r="T915" s="14">
        <f t="shared" si="89"/>
        <v>41033.930775462963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5">
        <v>1500</v>
      </c>
      <c r="E916" s="5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>
        <f t="shared" si="85"/>
        <v>0</v>
      </c>
      <c r="Q916" s="27" t="str">
        <f t="shared" si="86"/>
        <v>music</v>
      </c>
      <c r="R916" s="27" t="str">
        <f t="shared" si="87"/>
        <v>jazz</v>
      </c>
      <c r="S916" s="14">
        <f t="shared" si="88"/>
        <v>41116.554942129631</v>
      </c>
      <c r="T916" s="14">
        <f t="shared" si="89"/>
        <v>41146.554942129631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5">
        <v>6500</v>
      </c>
      <c r="E917" s="5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6</v>
      </c>
      <c r="P917" s="5">
        <f t="shared" si="85"/>
        <v>41.67</v>
      </c>
      <c r="Q917" s="27" t="str">
        <f t="shared" si="86"/>
        <v>music</v>
      </c>
      <c r="R917" s="27" t="str">
        <f t="shared" si="87"/>
        <v>jazz</v>
      </c>
      <c r="S917" s="14">
        <f t="shared" si="88"/>
        <v>40937.471226851849</v>
      </c>
      <c r="T917" s="14">
        <f t="shared" si="89"/>
        <v>40968.999305555553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5">
        <v>3300</v>
      </c>
      <c r="E918" s="5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>
        <f t="shared" si="85"/>
        <v>0</v>
      </c>
      <c r="Q918" s="27" t="str">
        <f t="shared" si="86"/>
        <v>music</v>
      </c>
      <c r="R918" s="27" t="str">
        <f t="shared" si="87"/>
        <v>jazz</v>
      </c>
      <c r="S918" s="14">
        <f t="shared" si="88"/>
        <v>40434.645069444443</v>
      </c>
      <c r="T918" s="14">
        <f t="shared" si="89"/>
        <v>40473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5">
        <v>5000</v>
      </c>
      <c r="E919" s="5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1</v>
      </c>
      <c r="P919" s="5">
        <f t="shared" si="85"/>
        <v>30</v>
      </c>
      <c r="Q919" s="27" t="str">
        <f t="shared" si="86"/>
        <v>music</v>
      </c>
      <c r="R919" s="27" t="str">
        <f t="shared" si="87"/>
        <v>jazz</v>
      </c>
      <c r="S919" s="14">
        <f t="shared" si="88"/>
        <v>41802.735300925924</v>
      </c>
      <c r="T919" s="14">
        <f t="shared" si="89"/>
        <v>41833.895833333328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5">
        <v>3900</v>
      </c>
      <c r="E920" s="5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</v>
      </c>
      <c r="P920" s="5">
        <f t="shared" si="85"/>
        <v>19.600000000000001</v>
      </c>
      <c r="Q920" s="27" t="str">
        <f t="shared" si="86"/>
        <v>music</v>
      </c>
      <c r="R920" s="27" t="str">
        <f t="shared" si="87"/>
        <v>jazz</v>
      </c>
      <c r="S920" s="14">
        <f t="shared" si="88"/>
        <v>41944.707881944443</v>
      </c>
      <c r="T920" s="14">
        <f t="shared" si="89"/>
        <v>41974.749548611107</v>
      </c>
    </row>
    <row r="921" spans="1:20" x14ac:dyDescent="0.25">
      <c r="A921">
        <v>919</v>
      </c>
      <c r="B921" s="1" t="s">
        <v>920</v>
      </c>
      <c r="C921" s="1" t="s">
        <v>5029</v>
      </c>
      <c r="D921" s="5">
        <v>20000</v>
      </c>
      <c r="E921" s="5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1</v>
      </c>
      <c r="P921" s="5">
        <f t="shared" si="85"/>
        <v>100</v>
      </c>
      <c r="Q921" s="27" t="str">
        <f t="shared" si="86"/>
        <v>music</v>
      </c>
      <c r="R921" s="27" t="str">
        <f t="shared" si="87"/>
        <v>jazz</v>
      </c>
      <c r="S921" s="14">
        <f t="shared" si="88"/>
        <v>41227.433391203704</v>
      </c>
      <c r="T921" s="14">
        <f t="shared" si="89"/>
        <v>41262.433391203704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5">
        <v>5500</v>
      </c>
      <c r="E922" s="5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>
        <f t="shared" si="85"/>
        <v>0</v>
      </c>
      <c r="Q922" s="27" t="str">
        <f t="shared" si="86"/>
        <v>music</v>
      </c>
      <c r="R922" s="27" t="str">
        <f t="shared" si="87"/>
        <v>jazz</v>
      </c>
      <c r="S922" s="14">
        <f t="shared" si="88"/>
        <v>41562.463217592594</v>
      </c>
      <c r="T922" s="14">
        <f t="shared" si="89"/>
        <v>41592.504884259259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5">
        <v>15000</v>
      </c>
      <c r="E923" s="5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31</v>
      </c>
      <c r="P923" s="5">
        <f t="shared" si="85"/>
        <v>231.75</v>
      </c>
      <c r="Q923" s="27" t="str">
        <f t="shared" si="86"/>
        <v>music</v>
      </c>
      <c r="R923" s="27" t="str">
        <f t="shared" si="87"/>
        <v>jazz</v>
      </c>
      <c r="S923" s="14">
        <f t="shared" si="88"/>
        <v>40846.962685185179</v>
      </c>
      <c r="T923" s="14">
        <f t="shared" si="89"/>
        <v>40889.004351851851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5">
        <v>27000</v>
      </c>
      <c r="E924" s="5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</v>
      </c>
      <c r="P924" s="5">
        <f t="shared" si="85"/>
        <v>189.33</v>
      </c>
      <c r="Q924" s="27" t="str">
        <f t="shared" si="86"/>
        <v>music</v>
      </c>
      <c r="R924" s="27" t="str">
        <f t="shared" si="87"/>
        <v>jazz</v>
      </c>
      <c r="S924" s="14">
        <f t="shared" si="88"/>
        <v>41878.32167824074</v>
      </c>
      <c r="T924" s="14">
        <f t="shared" si="89"/>
        <v>41913.32167824074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5">
        <v>15000</v>
      </c>
      <c r="E925" s="5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</v>
      </c>
      <c r="P925" s="5">
        <f t="shared" si="85"/>
        <v>55</v>
      </c>
      <c r="Q925" s="27" t="str">
        <f t="shared" si="86"/>
        <v>music</v>
      </c>
      <c r="R925" s="27" t="str">
        <f t="shared" si="87"/>
        <v>jazz</v>
      </c>
      <c r="S925" s="14">
        <f t="shared" si="88"/>
        <v>41934.751423611109</v>
      </c>
      <c r="T925" s="14">
        <f t="shared" si="89"/>
        <v>41964.793090277781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5">
        <v>3000</v>
      </c>
      <c r="E926" s="5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11</v>
      </c>
      <c r="P926" s="5">
        <f t="shared" si="85"/>
        <v>21.8</v>
      </c>
      <c r="Q926" s="27" t="str">
        <f t="shared" si="86"/>
        <v>music</v>
      </c>
      <c r="R926" s="27" t="str">
        <f t="shared" si="87"/>
        <v>jazz</v>
      </c>
      <c r="S926" s="14">
        <f t="shared" si="88"/>
        <v>41288.734594907408</v>
      </c>
      <c r="T926" s="14">
        <f t="shared" si="89"/>
        <v>41318.734594907408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5">
        <v>6000</v>
      </c>
      <c r="E927" s="5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3</v>
      </c>
      <c r="P927" s="5">
        <f t="shared" si="85"/>
        <v>32</v>
      </c>
      <c r="Q927" s="27" t="str">
        <f t="shared" si="86"/>
        <v>music</v>
      </c>
      <c r="R927" s="27" t="str">
        <f t="shared" si="87"/>
        <v>jazz</v>
      </c>
      <c r="S927" s="14">
        <f t="shared" si="88"/>
        <v>41575.672581018516</v>
      </c>
      <c r="T927" s="14">
        <f t="shared" si="89"/>
        <v>41605.71424768518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5">
        <v>7000</v>
      </c>
      <c r="E928" s="5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>
        <f t="shared" si="85"/>
        <v>0</v>
      </c>
      <c r="Q928" s="27" t="str">
        <f t="shared" si="86"/>
        <v>music</v>
      </c>
      <c r="R928" s="27" t="str">
        <f t="shared" si="87"/>
        <v>jazz</v>
      </c>
      <c r="S928" s="14">
        <f t="shared" si="88"/>
        <v>40337.811689814815</v>
      </c>
      <c r="T928" s="14">
        <f t="shared" si="89"/>
        <v>40367.736111111109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5">
        <v>20000</v>
      </c>
      <c r="E929" s="5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>
        <f t="shared" si="85"/>
        <v>0</v>
      </c>
      <c r="Q929" s="27" t="str">
        <f t="shared" si="86"/>
        <v>music</v>
      </c>
      <c r="R929" s="27" t="str">
        <f t="shared" si="87"/>
        <v>jazz</v>
      </c>
      <c r="S929" s="14">
        <f t="shared" si="88"/>
        <v>41013.614525462959</v>
      </c>
      <c r="T929" s="14">
        <f t="shared" si="89"/>
        <v>41043.614525462959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5">
        <v>14500</v>
      </c>
      <c r="E930" s="5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11</v>
      </c>
      <c r="P930" s="5">
        <f t="shared" si="85"/>
        <v>56.25</v>
      </c>
      <c r="Q930" s="27" t="str">
        <f t="shared" si="86"/>
        <v>music</v>
      </c>
      <c r="R930" s="27" t="str">
        <f t="shared" si="87"/>
        <v>jazz</v>
      </c>
      <c r="S930" s="14">
        <f t="shared" si="88"/>
        <v>41180.654085648144</v>
      </c>
      <c r="T930" s="14">
        <f t="shared" si="89"/>
        <v>41230.791666666664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5">
        <v>500</v>
      </c>
      <c r="E931" s="5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>
        <f t="shared" si="85"/>
        <v>0</v>
      </c>
      <c r="Q931" s="27" t="str">
        <f t="shared" si="86"/>
        <v>music</v>
      </c>
      <c r="R931" s="27" t="str">
        <f t="shared" si="87"/>
        <v>jazz</v>
      </c>
      <c r="S931" s="14">
        <f t="shared" si="88"/>
        <v>40978.029733796291</v>
      </c>
      <c r="T931" s="14">
        <f t="shared" si="89"/>
        <v>41007.988067129627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5">
        <v>900</v>
      </c>
      <c r="E932" s="5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</v>
      </c>
      <c r="P932" s="5">
        <f t="shared" si="85"/>
        <v>69</v>
      </c>
      <c r="Q932" s="27" t="str">
        <f t="shared" si="86"/>
        <v>music</v>
      </c>
      <c r="R932" s="27" t="str">
        <f t="shared" si="87"/>
        <v>jazz</v>
      </c>
      <c r="S932" s="14">
        <f t="shared" si="88"/>
        <v>40312.707245370366</v>
      </c>
      <c r="T932" s="14">
        <f t="shared" si="89"/>
        <v>40354.688888888886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5">
        <v>2000</v>
      </c>
      <c r="E933" s="5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7.0000000000000009</v>
      </c>
      <c r="P933" s="5">
        <f t="shared" si="85"/>
        <v>18.71</v>
      </c>
      <c r="Q933" s="27" t="str">
        <f t="shared" si="86"/>
        <v>music</v>
      </c>
      <c r="R933" s="27" t="str">
        <f t="shared" si="87"/>
        <v>jazz</v>
      </c>
      <c r="S933" s="14">
        <f t="shared" si="88"/>
        <v>41680.151643518519</v>
      </c>
      <c r="T933" s="14">
        <f t="shared" si="89"/>
        <v>41714.708333333328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5">
        <v>9500</v>
      </c>
      <c r="E934" s="5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15</v>
      </c>
      <c r="P934" s="5">
        <f t="shared" si="85"/>
        <v>46.03</v>
      </c>
      <c r="Q934" s="27" t="str">
        <f t="shared" si="86"/>
        <v>music</v>
      </c>
      <c r="R934" s="27" t="str">
        <f t="shared" si="87"/>
        <v>jazz</v>
      </c>
      <c r="S934" s="14">
        <f t="shared" si="88"/>
        <v>41310.760937499996</v>
      </c>
      <c r="T934" s="14">
        <f t="shared" si="89"/>
        <v>41355.719270833331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5">
        <v>2000</v>
      </c>
      <c r="E935" s="5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5">
        <f t="shared" si="85"/>
        <v>60</v>
      </c>
      <c r="Q935" s="27" t="str">
        <f t="shared" si="86"/>
        <v>music</v>
      </c>
      <c r="R935" s="27" t="str">
        <f t="shared" si="87"/>
        <v>jazz</v>
      </c>
      <c r="S935" s="14">
        <f t="shared" si="88"/>
        <v>41710.960752314815</v>
      </c>
      <c r="T935" s="14">
        <f t="shared" si="89"/>
        <v>41770.960752314815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5">
        <v>5000</v>
      </c>
      <c r="E936" s="5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</v>
      </c>
      <c r="P936" s="5">
        <f t="shared" si="85"/>
        <v>50.67</v>
      </c>
      <c r="Q936" s="27" t="str">
        <f t="shared" si="86"/>
        <v>music</v>
      </c>
      <c r="R936" s="27" t="str">
        <f t="shared" si="87"/>
        <v>jazz</v>
      </c>
      <c r="S936" s="14">
        <f t="shared" si="88"/>
        <v>41733.528749999998</v>
      </c>
      <c r="T936" s="14">
        <f t="shared" si="89"/>
        <v>41763.041666666664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5">
        <v>3500</v>
      </c>
      <c r="E937" s="5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</v>
      </c>
      <c r="P937" s="5">
        <f t="shared" si="85"/>
        <v>25</v>
      </c>
      <c r="Q937" s="27" t="str">
        <f t="shared" si="86"/>
        <v>music</v>
      </c>
      <c r="R937" s="27" t="str">
        <f t="shared" si="87"/>
        <v>jazz</v>
      </c>
      <c r="S937" s="14">
        <f t="shared" si="88"/>
        <v>42368.125335648147</v>
      </c>
      <c r="T937" s="14">
        <f t="shared" si="89"/>
        <v>42398.125335648147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5">
        <v>1400</v>
      </c>
      <c r="E938" s="5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>
        <f t="shared" si="85"/>
        <v>0</v>
      </c>
      <c r="Q938" s="27" t="str">
        <f t="shared" si="86"/>
        <v>music</v>
      </c>
      <c r="R938" s="27" t="str">
        <f t="shared" si="87"/>
        <v>jazz</v>
      </c>
      <c r="S938" s="14">
        <f t="shared" si="88"/>
        <v>40882.815844907404</v>
      </c>
      <c r="T938" s="14">
        <f t="shared" si="89"/>
        <v>40926.625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5">
        <v>3500</v>
      </c>
      <c r="E939" s="5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</v>
      </c>
      <c r="P939" s="5">
        <f t="shared" si="85"/>
        <v>20</v>
      </c>
      <c r="Q939" s="27" t="str">
        <f t="shared" si="86"/>
        <v>music</v>
      </c>
      <c r="R939" s="27" t="str">
        <f t="shared" si="87"/>
        <v>jazz</v>
      </c>
      <c r="S939" s="14">
        <f t="shared" si="88"/>
        <v>41551.589780092589</v>
      </c>
      <c r="T939" s="14">
        <f t="shared" si="89"/>
        <v>41581.63144675926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5">
        <v>7000</v>
      </c>
      <c r="E940" s="5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</v>
      </c>
      <c r="P940" s="5">
        <f t="shared" si="85"/>
        <v>25</v>
      </c>
      <c r="Q940" s="27" t="str">
        <f t="shared" si="86"/>
        <v>music</v>
      </c>
      <c r="R940" s="27" t="str">
        <f t="shared" si="87"/>
        <v>jazz</v>
      </c>
      <c r="S940" s="14">
        <f t="shared" si="88"/>
        <v>41124.27138888889</v>
      </c>
      <c r="T940" s="14">
        <f t="shared" si="89"/>
        <v>41154.27138888889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5">
        <v>2750</v>
      </c>
      <c r="E941" s="5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</v>
      </c>
      <c r="P941" s="5">
        <f t="shared" si="85"/>
        <v>20</v>
      </c>
      <c r="Q941" s="27" t="str">
        <f t="shared" si="86"/>
        <v>music</v>
      </c>
      <c r="R941" s="27" t="str">
        <f t="shared" si="87"/>
        <v>jazz</v>
      </c>
      <c r="S941" s="14">
        <f t="shared" si="88"/>
        <v>41416.554837962962</v>
      </c>
      <c r="T941" s="14">
        <f t="shared" si="89"/>
        <v>41455.623611111107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5">
        <v>9000</v>
      </c>
      <c r="E942" s="5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</v>
      </c>
      <c r="P942" s="5">
        <f t="shared" si="85"/>
        <v>110.29</v>
      </c>
      <c r="Q942" s="27" t="str">
        <f t="shared" si="86"/>
        <v>technology</v>
      </c>
      <c r="R942" s="27" t="str">
        <f t="shared" si="87"/>
        <v>wearables</v>
      </c>
      <c r="S942" s="14">
        <f t="shared" si="88"/>
        <v>42181.800069444442</v>
      </c>
      <c r="T942" s="14">
        <f t="shared" si="89"/>
        <v>42226.800069444442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5">
        <v>50000</v>
      </c>
      <c r="E943" s="5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</v>
      </c>
      <c r="P943" s="5">
        <f t="shared" si="85"/>
        <v>37.450000000000003</v>
      </c>
      <c r="Q943" s="27" t="str">
        <f t="shared" si="86"/>
        <v>technology</v>
      </c>
      <c r="R943" s="27" t="str">
        <f t="shared" si="87"/>
        <v>wearables</v>
      </c>
      <c r="S943" s="14">
        <f t="shared" si="88"/>
        <v>42745.888252314813</v>
      </c>
      <c r="T943" s="14">
        <f t="shared" si="89"/>
        <v>42775.888252314813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5">
        <v>7500</v>
      </c>
      <c r="E944" s="5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9</v>
      </c>
      <c r="P944" s="5">
        <f t="shared" si="85"/>
        <v>41.75</v>
      </c>
      <c r="Q944" s="27" t="str">
        <f t="shared" si="86"/>
        <v>technology</v>
      </c>
      <c r="R944" s="27" t="str">
        <f t="shared" si="87"/>
        <v>wearables</v>
      </c>
      <c r="S944" s="14">
        <f t="shared" si="88"/>
        <v>42382.634953703695</v>
      </c>
      <c r="T944" s="14">
        <f t="shared" si="89"/>
        <v>42418.634953703695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5">
        <v>3000</v>
      </c>
      <c r="E945" s="5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10</v>
      </c>
      <c r="P945" s="5">
        <f t="shared" si="85"/>
        <v>24.08</v>
      </c>
      <c r="Q945" s="27" t="str">
        <f t="shared" si="86"/>
        <v>technology</v>
      </c>
      <c r="R945" s="27" t="str">
        <f t="shared" si="87"/>
        <v>wearables</v>
      </c>
      <c r="S945" s="14">
        <f t="shared" si="88"/>
        <v>42673.459548611114</v>
      </c>
      <c r="T945" s="14">
        <f t="shared" si="89"/>
        <v>42703.501215277771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5">
        <v>50000</v>
      </c>
      <c r="E946" s="5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</v>
      </c>
      <c r="P946" s="5">
        <f t="shared" si="85"/>
        <v>69.41</v>
      </c>
      <c r="Q946" s="27" t="str">
        <f t="shared" si="86"/>
        <v>technology</v>
      </c>
      <c r="R946" s="27" t="str">
        <f t="shared" si="87"/>
        <v>wearables</v>
      </c>
      <c r="S946" s="14">
        <f t="shared" si="88"/>
        <v>42444.375578703701</v>
      </c>
      <c r="T946" s="14">
        <f t="shared" si="89"/>
        <v>42478.374999999993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5">
        <v>100000</v>
      </c>
      <c r="E947" s="5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</v>
      </c>
      <c r="P947" s="5">
        <f t="shared" si="85"/>
        <v>155.25</v>
      </c>
      <c r="Q947" s="27" t="str">
        <f t="shared" si="86"/>
        <v>technology</v>
      </c>
      <c r="R947" s="27" t="str">
        <f t="shared" si="87"/>
        <v>wearables</v>
      </c>
      <c r="S947" s="14">
        <f t="shared" si="88"/>
        <v>42732.664652777778</v>
      </c>
      <c r="T947" s="14">
        <f t="shared" si="89"/>
        <v>42784.790972222218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5">
        <v>15000</v>
      </c>
      <c r="E948" s="5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2</v>
      </c>
      <c r="P948" s="5">
        <f t="shared" si="85"/>
        <v>57.2</v>
      </c>
      <c r="Q948" s="27" t="str">
        <f t="shared" si="86"/>
        <v>technology</v>
      </c>
      <c r="R948" s="27" t="str">
        <f t="shared" si="87"/>
        <v>wearables</v>
      </c>
      <c r="S948" s="14">
        <f t="shared" si="88"/>
        <v>42592.542222222219</v>
      </c>
      <c r="T948" s="14">
        <f t="shared" si="89"/>
        <v>42622.542222222219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5">
        <v>850</v>
      </c>
      <c r="E949" s="5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>
        <f t="shared" si="85"/>
        <v>0</v>
      </c>
      <c r="Q949" s="27" t="str">
        <f t="shared" si="86"/>
        <v>technology</v>
      </c>
      <c r="R949" s="27" t="str">
        <f t="shared" si="87"/>
        <v>wearables</v>
      </c>
      <c r="S949" s="14">
        <f t="shared" si="88"/>
        <v>42491.57298611111</v>
      </c>
      <c r="T949" s="14">
        <f t="shared" si="89"/>
        <v>42551.57298611111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5">
        <v>4000</v>
      </c>
      <c r="E950" s="5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5">
        <f t="shared" si="85"/>
        <v>60</v>
      </c>
      <c r="Q950" s="27" t="str">
        <f t="shared" si="86"/>
        <v>technology</v>
      </c>
      <c r="R950" s="27" t="str">
        <f t="shared" si="87"/>
        <v>wearables</v>
      </c>
      <c r="S950" s="14">
        <f t="shared" si="88"/>
        <v>42411.619953703703</v>
      </c>
      <c r="T950" s="14">
        <f t="shared" si="89"/>
        <v>42441.619953703703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5">
        <v>20000</v>
      </c>
      <c r="E951" s="5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</v>
      </c>
      <c r="P951" s="5">
        <f t="shared" si="85"/>
        <v>39</v>
      </c>
      <c r="Q951" s="27" t="str">
        <f t="shared" si="86"/>
        <v>technology</v>
      </c>
      <c r="R951" s="27" t="str">
        <f t="shared" si="87"/>
        <v>wearables</v>
      </c>
      <c r="S951" s="14">
        <f t="shared" si="88"/>
        <v>42360.835370370369</v>
      </c>
      <c r="T951" s="14">
        <f t="shared" si="89"/>
        <v>42420.835370370369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5">
        <v>5000</v>
      </c>
      <c r="E952" s="5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28.000000000000004</v>
      </c>
      <c r="P952" s="5">
        <f t="shared" si="85"/>
        <v>58.42</v>
      </c>
      <c r="Q952" s="27" t="str">
        <f t="shared" si="86"/>
        <v>technology</v>
      </c>
      <c r="R952" s="27" t="str">
        <f t="shared" si="87"/>
        <v>wearables</v>
      </c>
      <c r="S952" s="14">
        <f t="shared" si="88"/>
        <v>42356.54237268518</v>
      </c>
      <c r="T952" s="14">
        <f t="shared" si="89"/>
        <v>42386.54237268518</v>
      </c>
    </row>
    <row r="953" spans="1:20" x14ac:dyDescent="0.25">
      <c r="A953">
        <v>951</v>
      </c>
      <c r="B953" s="1" t="s">
        <v>952</v>
      </c>
      <c r="C953" s="1" t="s">
        <v>5061</v>
      </c>
      <c r="D953" s="5">
        <v>50000</v>
      </c>
      <c r="E953" s="5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</v>
      </c>
      <c r="P953" s="5">
        <f t="shared" si="85"/>
        <v>158.63999999999999</v>
      </c>
      <c r="Q953" s="27" t="str">
        <f t="shared" si="86"/>
        <v>technology</v>
      </c>
      <c r="R953" s="27" t="str">
        <f t="shared" si="87"/>
        <v>wearables</v>
      </c>
      <c r="S953" s="14">
        <f t="shared" si="88"/>
        <v>42480.44527777777</v>
      </c>
      <c r="T953" s="14">
        <f t="shared" si="89"/>
        <v>42525.44527777777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5">
        <v>49000</v>
      </c>
      <c r="E954" s="5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40</v>
      </c>
      <c r="P954" s="5">
        <f t="shared" si="85"/>
        <v>99.86</v>
      </c>
      <c r="Q954" s="27" t="str">
        <f t="shared" si="86"/>
        <v>technology</v>
      </c>
      <c r="R954" s="27" t="str">
        <f t="shared" si="87"/>
        <v>wearables</v>
      </c>
      <c r="S954" s="14">
        <f t="shared" si="88"/>
        <v>42662.405231481483</v>
      </c>
      <c r="T954" s="14">
        <f t="shared" si="89"/>
        <v>42692.446898148148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5">
        <v>15000</v>
      </c>
      <c r="E955" s="5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1</v>
      </c>
      <c r="P955" s="5">
        <f t="shared" si="85"/>
        <v>25.2</v>
      </c>
      <c r="Q955" s="27" t="str">
        <f t="shared" si="86"/>
        <v>technology</v>
      </c>
      <c r="R955" s="27" t="str">
        <f t="shared" si="87"/>
        <v>wearables</v>
      </c>
      <c r="S955" s="14">
        <f t="shared" si="88"/>
        <v>41998.956006944441</v>
      </c>
      <c r="T955" s="14">
        <f t="shared" si="89"/>
        <v>42028.956006944441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5">
        <v>15000</v>
      </c>
      <c r="E956" s="5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</v>
      </c>
      <c r="P956" s="5">
        <f t="shared" si="85"/>
        <v>89.19</v>
      </c>
      <c r="Q956" s="27" t="str">
        <f t="shared" si="86"/>
        <v>technology</v>
      </c>
      <c r="R956" s="27" t="str">
        <f t="shared" si="87"/>
        <v>wearables</v>
      </c>
      <c r="S956" s="14">
        <f t="shared" si="88"/>
        <v>42194.625451388885</v>
      </c>
      <c r="T956" s="14">
        <f t="shared" si="89"/>
        <v>42236.625451388885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5">
        <v>300000</v>
      </c>
      <c r="E957" s="5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6</v>
      </c>
      <c r="P957" s="5">
        <f t="shared" si="85"/>
        <v>182.62</v>
      </c>
      <c r="Q957" s="27" t="str">
        <f t="shared" si="86"/>
        <v>technology</v>
      </c>
      <c r="R957" s="27" t="str">
        <f t="shared" si="87"/>
        <v>wearables</v>
      </c>
      <c r="S957" s="14">
        <f t="shared" si="88"/>
        <v>42586.086805555555</v>
      </c>
      <c r="T957" s="14">
        <f t="shared" si="89"/>
        <v>42626.086805555555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5">
        <v>50000</v>
      </c>
      <c r="E958" s="5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2</v>
      </c>
      <c r="P958" s="5">
        <f t="shared" si="85"/>
        <v>50.65</v>
      </c>
      <c r="Q958" s="27" t="str">
        <f t="shared" si="86"/>
        <v>technology</v>
      </c>
      <c r="R958" s="27" t="str">
        <f t="shared" si="87"/>
        <v>wearables</v>
      </c>
      <c r="S958" s="14">
        <f t="shared" si="88"/>
        <v>42060.705543981479</v>
      </c>
      <c r="T958" s="14">
        <f t="shared" si="89"/>
        <v>42120.663877314808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5">
        <v>12000</v>
      </c>
      <c r="E959" s="5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2</v>
      </c>
      <c r="P959" s="5">
        <f t="shared" si="85"/>
        <v>33.29</v>
      </c>
      <c r="Q959" s="27" t="str">
        <f t="shared" si="86"/>
        <v>technology</v>
      </c>
      <c r="R959" s="27" t="str">
        <f t="shared" si="87"/>
        <v>wearables</v>
      </c>
      <c r="S959" s="14">
        <f t="shared" si="88"/>
        <v>42660.344131944446</v>
      </c>
      <c r="T959" s="14">
        <f t="shared" si="89"/>
        <v>42691.385798611103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5">
        <v>7777</v>
      </c>
      <c r="E960" s="5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</v>
      </c>
      <c r="P960" s="5">
        <f t="shared" si="85"/>
        <v>51.82</v>
      </c>
      <c r="Q960" s="27" t="str">
        <f t="shared" si="86"/>
        <v>technology</v>
      </c>
      <c r="R960" s="27" t="str">
        <f t="shared" si="87"/>
        <v>wearables</v>
      </c>
      <c r="S960" s="14">
        <f t="shared" si="88"/>
        <v>42082.594479166662</v>
      </c>
      <c r="T960" s="14">
        <f t="shared" si="89"/>
        <v>42103.999305555553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5">
        <v>50000</v>
      </c>
      <c r="E961" s="5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39</v>
      </c>
      <c r="P961" s="5">
        <f t="shared" si="85"/>
        <v>113.63</v>
      </c>
      <c r="Q961" s="27" t="str">
        <f t="shared" si="86"/>
        <v>technology</v>
      </c>
      <c r="R961" s="27" t="str">
        <f t="shared" si="87"/>
        <v>wearables</v>
      </c>
      <c r="S961" s="14">
        <f t="shared" si="88"/>
        <v>41992.96603009259</v>
      </c>
      <c r="T961" s="14">
        <f t="shared" si="89"/>
        <v>42022.96603009259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5">
        <v>55650</v>
      </c>
      <c r="E962" s="5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</v>
      </c>
      <c r="P962" s="5">
        <f t="shared" si="85"/>
        <v>136.46</v>
      </c>
      <c r="Q962" s="27" t="str">
        <f t="shared" si="86"/>
        <v>technology</v>
      </c>
      <c r="R962" s="27" t="str">
        <f t="shared" si="87"/>
        <v>wearables</v>
      </c>
      <c r="S962" s="14">
        <f t="shared" si="88"/>
        <v>42766.41846064815</v>
      </c>
      <c r="T962" s="14">
        <f t="shared" si="89"/>
        <v>42808.376793981479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5">
        <v>95000</v>
      </c>
      <c r="E963" s="5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ROUND(E963/D963,2)*100</f>
        <v>42</v>
      </c>
      <c r="P963" s="5">
        <f t="shared" ref="P963:P1026" si="91">IF(L963=0,0,ROUND(E963/L963,2))</f>
        <v>364.35</v>
      </c>
      <c r="Q963" s="27" t="str">
        <f t="shared" ref="Q963:Q1026" si="92">IF((FIND("/",N963,1)&gt;0),
LEFT(N963,(FIND("/",N963,1)-1)),N963)</f>
        <v>technology</v>
      </c>
      <c r="R963" s="27" t="str">
        <f t="shared" ref="R963:R1026" si="93">IF((FIND("/",N963,1)&gt;0),
RIGHT(N963,(LEN(N963)-1-LEN(Q963))),"")</f>
        <v>wearables</v>
      </c>
      <c r="S963" s="14">
        <f t="shared" ref="S963:S1026" si="94">(((J963/60)/60)/24)+DATE(1970,1,1)+(-5/24)</f>
        <v>42740.485358796293</v>
      </c>
      <c r="T963" s="14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5">
        <v>2500</v>
      </c>
      <c r="E964" s="5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28.000000000000004</v>
      </c>
      <c r="P964" s="5">
        <f t="shared" si="91"/>
        <v>19.239999999999998</v>
      </c>
      <c r="Q964" s="27" t="str">
        <f t="shared" si="92"/>
        <v>technology</v>
      </c>
      <c r="R964" s="27" t="str">
        <f t="shared" si="93"/>
        <v>wearables</v>
      </c>
      <c r="S964" s="14">
        <f t="shared" si="94"/>
        <v>42373.504085648143</v>
      </c>
      <c r="T964" s="14">
        <f t="shared" si="95"/>
        <v>42411.504085648143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5">
        <v>35000</v>
      </c>
      <c r="E965" s="5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</v>
      </c>
      <c r="P965" s="5">
        <f t="shared" si="91"/>
        <v>41.89</v>
      </c>
      <c r="Q965" s="27" t="str">
        <f t="shared" si="92"/>
        <v>technology</v>
      </c>
      <c r="R965" s="27" t="str">
        <f t="shared" si="93"/>
        <v>wearables</v>
      </c>
      <c r="S965" s="14">
        <f t="shared" si="94"/>
        <v>42625.427303240744</v>
      </c>
      <c r="T965" s="14">
        <f t="shared" si="95"/>
        <v>42660.427303240744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5">
        <v>110000</v>
      </c>
      <c r="E966" s="5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1</v>
      </c>
      <c r="P966" s="5">
        <f t="shared" si="91"/>
        <v>30.31</v>
      </c>
      <c r="Q966" s="27" t="str">
        <f t="shared" si="92"/>
        <v>technology</v>
      </c>
      <c r="R966" s="27" t="str">
        <f t="shared" si="93"/>
        <v>wearables</v>
      </c>
      <c r="S966" s="14">
        <f t="shared" si="94"/>
        <v>42208.420358796291</v>
      </c>
      <c r="T966" s="14">
        <f t="shared" si="95"/>
        <v>42248.420358796291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5">
        <v>25000</v>
      </c>
      <c r="E967" s="5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</v>
      </c>
      <c r="P967" s="5">
        <f t="shared" si="91"/>
        <v>49.67</v>
      </c>
      <c r="Q967" s="27" t="str">
        <f t="shared" si="92"/>
        <v>technology</v>
      </c>
      <c r="R967" s="27" t="str">
        <f t="shared" si="93"/>
        <v>wearables</v>
      </c>
      <c r="S967" s="14">
        <f t="shared" si="94"/>
        <v>42636.808402777773</v>
      </c>
      <c r="T967" s="14">
        <f t="shared" si="95"/>
        <v>42668.957638888889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5">
        <v>12000</v>
      </c>
      <c r="E968" s="5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15</v>
      </c>
      <c r="P968" s="5">
        <f t="shared" si="91"/>
        <v>59.2</v>
      </c>
      <c r="Q968" s="27" t="str">
        <f t="shared" si="92"/>
        <v>technology</v>
      </c>
      <c r="R968" s="27" t="str">
        <f t="shared" si="93"/>
        <v>wearables</v>
      </c>
      <c r="S968" s="14">
        <f t="shared" si="94"/>
        <v>42619.427453703705</v>
      </c>
      <c r="T968" s="14">
        <f t="shared" si="95"/>
        <v>42649.427453703705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5">
        <v>20000</v>
      </c>
      <c r="E969" s="5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18</v>
      </c>
      <c r="P969" s="5">
        <f t="shared" si="91"/>
        <v>43.98</v>
      </c>
      <c r="Q969" s="27" t="str">
        <f t="shared" si="92"/>
        <v>technology</v>
      </c>
      <c r="R969" s="27" t="str">
        <f t="shared" si="93"/>
        <v>wearables</v>
      </c>
      <c r="S969" s="14">
        <f t="shared" si="94"/>
        <v>42422.045995370368</v>
      </c>
      <c r="T969" s="14">
        <f t="shared" si="95"/>
        <v>42482.004328703704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5">
        <v>8000</v>
      </c>
      <c r="E970" s="5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</v>
      </c>
      <c r="P970" s="5">
        <f t="shared" si="91"/>
        <v>26.5</v>
      </c>
      <c r="Q970" s="27" t="str">
        <f t="shared" si="92"/>
        <v>technology</v>
      </c>
      <c r="R970" s="27" t="str">
        <f t="shared" si="93"/>
        <v>wearables</v>
      </c>
      <c r="S970" s="14">
        <f t="shared" si="94"/>
        <v>41836.639282407406</v>
      </c>
      <c r="T970" s="14">
        <f t="shared" si="95"/>
        <v>41866.639282407406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5">
        <v>30000</v>
      </c>
      <c r="E971" s="5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47</v>
      </c>
      <c r="P971" s="5">
        <f t="shared" si="91"/>
        <v>1272.73</v>
      </c>
      <c r="Q971" s="27" t="str">
        <f t="shared" si="92"/>
        <v>technology</v>
      </c>
      <c r="R971" s="27" t="str">
        <f t="shared" si="93"/>
        <v>wearables</v>
      </c>
      <c r="S971" s="14">
        <f t="shared" si="94"/>
        <v>42742.094988425924</v>
      </c>
      <c r="T971" s="14">
        <f t="shared" si="95"/>
        <v>42775.094988425924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5">
        <v>5000</v>
      </c>
      <c r="E972" s="5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46</v>
      </c>
      <c r="P972" s="5">
        <f t="shared" si="91"/>
        <v>164</v>
      </c>
      <c r="Q972" s="27" t="str">
        <f t="shared" si="92"/>
        <v>technology</v>
      </c>
      <c r="R972" s="27" t="str">
        <f t="shared" si="93"/>
        <v>wearables</v>
      </c>
      <c r="S972" s="14">
        <f t="shared" si="94"/>
        <v>42721.012187499997</v>
      </c>
      <c r="T972" s="14">
        <f t="shared" si="95"/>
        <v>42757.999305555553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5">
        <v>100000</v>
      </c>
      <c r="E973" s="5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</v>
      </c>
      <c r="P973" s="5">
        <f t="shared" si="91"/>
        <v>45.2</v>
      </c>
      <c r="Q973" s="27" t="str">
        <f t="shared" si="92"/>
        <v>technology</v>
      </c>
      <c r="R973" s="27" t="str">
        <f t="shared" si="93"/>
        <v>wearables</v>
      </c>
      <c r="S973" s="14">
        <f t="shared" si="94"/>
        <v>42111.500694444439</v>
      </c>
      <c r="T973" s="14">
        <f t="shared" si="95"/>
        <v>42156.500694444439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5">
        <v>20000</v>
      </c>
      <c r="E974" s="5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35</v>
      </c>
      <c r="P974" s="5">
        <f t="shared" si="91"/>
        <v>153.88999999999999</v>
      </c>
      <c r="Q974" s="27" t="str">
        <f t="shared" si="92"/>
        <v>technology</v>
      </c>
      <c r="R974" s="27" t="str">
        <f t="shared" si="93"/>
        <v>wearables</v>
      </c>
      <c r="S974" s="14">
        <f t="shared" si="94"/>
        <v>41856.657384259255</v>
      </c>
      <c r="T974" s="14">
        <f t="shared" si="95"/>
        <v>41886.082638888889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5">
        <v>20000</v>
      </c>
      <c r="E975" s="5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</v>
      </c>
      <c r="P975" s="5">
        <f t="shared" si="91"/>
        <v>51.38</v>
      </c>
      <c r="Q975" s="27" t="str">
        <f t="shared" si="92"/>
        <v>technology</v>
      </c>
      <c r="R975" s="27" t="str">
        <f t="shared" si="93"/>
        <v>wearables</v>
      </c>
      <c r="S975" s="14">
        <f t="shared" si="94"/>
        <v>42256.806631944441</v>
      </c>
      <c r="T975" s="14">
        <f t="shared" si="95"/>
        <v>42316.848298611112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5">
        <v>50000</v>
      </c>
      <c r="E976" s="5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1</v>
      </c>
      <c r="P976" s="5">
        <f t="shared" si="91"/>
        <v>93.33</v>
      </c>
      <c r="Q976" s="27" t="str">
        <f t="shared" si="92"/>
        <v>technology</v>
      </c>
      <c r="R976" s="27" t="str">
        <f t="shared" si="93"/>
        <v>wearables</v>
      </c>
      <c r="S976" s="14">
        <f t="shared" si="94"/>
        <v>42424.541157407402</v>
      </c>
      <c r="T976" s="14">
        <f t="shared" si="95"/>
        <v>42454.499490740738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5">
        <v>100000</v>
      </c>
      <c r="E977" s="5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3</v>
      </c>
      <c r="P977" s="5">
        <f t="shared" si="91"/>
        <v>108.63</v>
      </c>
      <c r="Q977" s="27" t="str">
        <f t="shared" si="92"/>
        <v>technology</v>
      </c>
      <c r="R977" s="27" t="str">
        <f t="shared" si="93"/>
        <v>wearables</v>
      </c>
      <c r="S977" s="14">
        <f t="shared" si="94"/>
        <v>42489.488252314812</v>
      </c>
      <c r="T977" s="14">
        <f t="shared" si="95"/>
        <v>42549.488252314812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5">
        <v>150000</v>
      </c>
      <c r="E978" s="5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2</v>
      </c>
      <c r="P978" s="5">
        <f t="shared" si="91"/>
        <v>160.5</v>
      </c>
      <c r="Q978" s="27" t="str">
        <f t="shared" si="92"/>
        <v>technology</v>
      </c>
      <c r="R978" s="27" t="str">
        <f t="shared" si="93"/>
        <v>wearables</v>
      </c>
      <c r="S978" s="14">
        <f t="shared" si="94"/>
        <v>42184.850659722222</v>
      </c>
      <c r="T978" s="14">
        <f t="shared" si="95"/>
        <v>42229.850659722222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5">
        <v>2700</v>
      </c>
      <c r="E979" s="5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34</v>
      </c>
      <c r="P979" s="5">
        <f t="shared" si="91"/>
        <v>75.75</v>
      </c>
      <c r="Q979" s="27" t="str">
        <f t="shared" si="92"/>
        <v>technology</v>
      </c>
      <c r="R979" s="27" t="str">
        <f t="shared" si="93"/>
        <v>wearables</v>
      </c>
      <c r="S979" s="14">
        <f t="shared" si="94"/>
        <v>42391.733761574076</v>
      </c>
      <c r="T979" s="14">
        <f t="shared" si="95"/>
        <v>42421.733761574076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5">
        <v>172889</v>
      </c>
      <c r="E980" s="5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56.000000000000007</v>
      </c>
      <c r="P980" s="5">
        <f t="shared" si="91"/>
        <v>790.84</v>
      </c>
      <c r="Q980" s="27" t="str">
        <f t="shared" si="92"/>
        <v>technology</v>
      </c>
      <c r="R980" s="27" t="str">
        <f t="shared" si="93"/>
        <v>wearables</v>
      </c>
      <c r="S980" s="14">
        <f t="shared" si="94"/>
        <v>42395.100706018515</v>
      </c>
      <c r="T980" s="14">
        <f t="shared" si="95"/>
        <v>42425.100706018515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5">
        <v>35000</v>
      </c>
      <c r="E981" s="5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83</v>
      </c>
      <c r="P981" s="5">
        <f t="shared" si="91"/>
        <v>301.94</v>
      </c>
      <c r="Q981" s="27" t="str">
        <f t="shared" si="92"/>
        <v>technology</v>
      </c>
      <c r="R981" s="27" t="str">
        <f t="shared" si="93"/>
        <v>wearables</v>
      </c>
      <c r="S981" s="14">
        <f t="shared" si="94"/>
        <v>42506.208657407398</v>
      </c>
      <c r="T981" s="14">
        <f t="shared" si="95"/>
        <v>42541.582638888889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5">
        <v>10000</v>
      </c>
      <c r="E982" s="5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15</v>
      </c>
      <c r="P982" s="5">
        <f t="shared" si="91"/>
        <v>47.94</v>
      </c>
      <c r="Q982" s="27" t="str">
        <f t="shared" si="92"/>
        <v>technology</v>
      </c>
      <c r="R982" s="27" t="str">
        <f t="shared" si="93"/>
        <v>wearables</v>
      </c>
      <c r="S982" s="14">
        <f t="shared" si="94"/>
        <v>41928.695856481478</v>
      </c>
      <c r="T982" s="14">
        <f t="shared" si="95"/>
        <v>41973.737523148149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5">
        <v>88888</v>
      </c>
      <c r="E983" s="5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0</v>
      </c>
      <c r="P983" s="5">
        <f t="shared" si="91"/>
        <v>2.75</v>
      </c>
      <c r="Q983" s="27" t="str">
        <f t="shared" si="92"/>
        <v>technology</v>
      </c>
      <c r="R983" s="27" t="str">
        <f t="shared" si="93"/>
        <v>wearables</v>
      </c>
      <c r="S983" s="14">
        <f t="shared" si="94"/>
        <v>41830.738680555551</v>
      </c>
      <c r="T983" s="14">
        <f t="shared" si="95"/>
        <v>41860.738680555551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5">
        <v>17500</v>
      </c>
      <c r="E984" s="5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0</v>
      </c>
      <c r="P984" s="5">
        <f t="shared" si="91"/>
        <v>1</v>
      </c>
      <c r="Q984" s="27" t="str">
        <f t="shared" si="92"/>
        <v>technology</v>
      </c>
      <c r="R984" s="27" t="str">
        <f t="shared" si="93"/>
        <v>wearables</v>
      </c>
      <c r="S984" s="14">
        <f t="shared" si="94"/>
        <v>42615.544976851852</v>
      </c>
      <c r="T984" s="14">
        <f t="shared" si="95"/>
        <v>42645.544976851852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5">
        <v>104219</v>
      </c>
      <c r="E985" s="5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30</v>
      </c>
      <c r="P985" s="5">
        <f t="shared" si="91"/>
        <v>171.79</v>
      </c>
      <c r="Q985" s="27" t="str">
        <f t="shared" si="92"/>
        <v>technology</v>
      </c>
      <c r="R985" s="27" t="str">
        <f t="shared" si="93"/>
        <v>wearables</v>
      </c>
      <c r="S985" s="14">
        <f t="shared" si="94"/>
        <v>42574.459317129629</v>
      </c>
      <c r="T985" s="14">
        <f t="shared" si="95"/>
        <v>42605.662499999999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5">
        <v>10000</v>
      </c>
      <c r="E986" s="5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</v>
      </c>
      <c r="P986" s="5">
        <f t="shared" si="91"/>
        <v>35.33</v>
      </c>
      <c r="Q986" s="27" t="str">
        <f t="shared" si="92"/>
        <v>technology</v>
      </c>
      <c r="R986" s="27" t="str">
        <f t="shared" si="93"/>
        <v>wearables</v>
      </c>
      <c r="S986" s="14">
        <f t="shared" si="94"/>
        <v>42060.907499999994</v>
      </c>
      <c r="T986" s="14">
        <f t="shared" si="95"/>
        <v>42090.865833333337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5">
        <v>30000</v>
      </c>
      <c r="E987" s="5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</v>
      </c>
      <c r="P987" s="5">
        <f t="shared" si="91"/>
        <v>82.09</v>
      </c>
      <c r="Q987" s="27" t="str">
        <f t="shared" si="92"/>
        <v>technology</v>
      </c>
      <c r="R987" s="27" t="str">
        <f t="shared" si="93"/>
        <v>wearables</v>
      </c>
      <c r="S987" s="14">
        <f t="shared" si="94"/>
        <v>42339.759375000001</v>
      </c>
      <c r="T987" s="14">
        <f t="shared" si="95"/>
        <v>42369.749999999993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5">
        <v>20000</v>
      </c>
      <c r="E988" s="5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13</v>
      </c>
      <c r="P988" s="5">
        <f t="shared" si="91"/>
        <v>110.87</v>
      </c>
      <c r="Q988" s="27" t="str">
        <f t="shared" si="92"/>
        <v>technology</v>
      </c>
      <c r="R988" s="27" t="str">
        <f t="shared" si="93"/>
        <v>wearables</v>
      </c>
      <c r="S988" s="14">
        <f t="shared" si="94"/>
        <v>42324.559027777774</v>
      </c>
      <c r="T988" s="14">
        <f t="shared" si="95"/>
        <v>42378.791666666664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5">
        <v>50000</v>
      </c>
      <c r="E989" s="5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</v>
      </c>
      <c r="P989" s="5">
        <f t="shared" si="91"/>
        <v>161.22</v>
      </c>
      <c r="Q989" s="27" t="str">
        <f t="shared" si="92"/>
        <v>technology</v>
      </c>
      <c r="R989" s="27" t="str">
        <f t="shared" si="93"/>
        <v>wearables</v>
      </c>
      <c r="S989" s="14">
        <f t="shared" si="94"/>
        <v>41773.086226851847</v>
      </c>
      <c r="T989" s="14">
        <f t="shared" si="95"/>
        <v>41813.086226851847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5">
        <v>5000</v>
      </c>
      <c r="E990" s="5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>
        <f t="shared" si="91"/>
        <v>0</v>
      </c>
      <c r="Q990" s="27" t="str">
        <f t="shared" si="92"/>
        <v>technology</v>
      </c>
      <c r="R990" s="27" t="str">
        <f t="shared" si="93"/>
        <v>wearables</v>
      </c>
      <c r="S990" s="14">
        <f t="shared" si="94"/>
        <v>42614.148437499993</v>
      </c>
      <c r="T990" s="14">
        <f t="shared" si="95"/>
        <v>42644.148437499993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5">
        <v>10000</v>
      </c>
      <c r="E991" s="5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17</v>
      </c>
      <c r="P991" s="5">
        <f t="shared" si="91"/>
        <v>52.41</v>
      </c>
      <c r="Q991" s="27" t="str">
        <f t="shared" si="92"/>
        <v>technology</v>
      </c>
      <c r="R991" s="27" t="str">
        <f t="shared" si="93"/>
        <v>wearables</v>
      </c>
      <c r="S991" s="14">
        <f t="shared" si="94"/>
        <v>42611.725636574069</v>
      </c>
      <c r="T991" s="14">
        <f t="shared" si="95"/>
        <v>42641.725636574069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5">
        <v>25000</v>
      </c>
      <c r="E992" s="5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</v>
      </c>
      <c r="P992" s="5">
        <f t="shared" si="91"/>
        <v>13</v>
      </c>
      <c r="Q992" s="27" t="str">
        <f t="shared" si="92"/>
        <v>technology</v>
      </c>
      <c r="R992" s="27" t="str">
        <f t="shared" si="93"/>
        <v>wearables</v>
      </c>
      <c r="S992" s="14">
        <f t="shared" si="94"/>
        <v>41855.575972222221</v>
      </c>
      <c r="T992" s="14">
        <f t="shared" si="95"/>
        <v>41885.575972222221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5">
        <v>5000</v>
      </c>
      <c r="E993" s="5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</v>
      </c>
      <c r="P993" s="5">
        <f t="shared" si="91"/>
        <v>30.29</v>
      </c>
      <c r="Q993" s="27" t="str">
        <f t="shared" si="92"/>
        <v>technology</v>
      </c>
      <c r="R993" s="27" t="str">
        <f t="shared" si="93"/>
        <v>wearables</v>
      </c>
      <c r="S993" s="14">
        <f t="shared" si="94"/>
        <v>42538.548472222225</v>
      </c>
      <c r="T993" s="14">
        <f t="shared" si="95"/>
        <v>42563.57708333333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5">
        <v>100000</v>
      </c>
      <c r="E994" s="5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</v>
      </c>
      <c r="P994" s="5">
        <f t="shared" si="91"/>
        <v>116.75</v>
      </c>
      <c r="Q994" s="27" t="str">
        <f t="shared" si="92"/>
        <v>technology</v>
      </c>
      <c r="R994" s="27" t="str">
        <f t="shared" si="93"/>
        <v>wearables</v>
      </c>
      <c r="S994" s="14">
        <f t="shared" si="94"/>
        <v>42437.71665509259</v>
      </c>
      <c r="T994" s="14">
        <f t="shared" si="95"/>
        <v>42497.674988425926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5">
        <v>70000</v>
      </c>
      <c r="E995" s="5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</v>
      </c>
      <c r="P995" s="5">
        <f t="shared" si="91"/>
        <v>89.6</v>
      </c>
      <c r="Q995" s="27" t="str">
        <f t="shared" si="92"/>
        <v>technology</v>
      </c>
      <c r="R995" s="27" t="str">
        <f t="shared" si="93"/>
        <v>wearables</v>
      </c>
      <c r="S995" s="14">
        <f t="shared" si="94"/>
        <v>42652.756574074076</v>
      </c>
      <c r="T995" s="14">
        <f t="shared" si="95"/>
        <v>42685.999999999993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5">
        <v>200000</v>
      </c>
      <c r="E996" s="5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</v>
      </c>
      <c r="P996" s="5">
        <f t="shared" si="91"/>
        <v>424.45</v>
      </c>
      <c r="Q996" s="27" t="str">
        <f t="shared" si="92"/>
        <v>technology</v>
      </c>
      <c r="R996" s="27" t="str">
        <f t="shared" si="93"/>
        <v>wearables</v>
      </c>
      <c r="S996" s="14">
        <f t="shared" si="94"/>
        <v>41921.054745370369</v>
      </c>
      <c r="T996" s="14">
        <f t="shared" si="95"/>
        <v>41973.749305555553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5">
        <v>10000</v>
      </c>
      <c r="E997" s="5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7.0000000000000009</v>
      </c>
      <c r="P997" s="5">
        <f t="shared" si="91"/>
        <v>80.67</v>
      </c>
      <c r="Q997" s="27" t="str">
        <f t="shared" si="92"/>
        <v>technology</v>
      </c>
      <c r="R997" s="27" t="str">
        <f t="shared" si="93"/>
        <v>wearables</v>
      </c>
      <c r="S997" s="14">
        <f t="shared" si="94"/>
        <v>41947.732407407406</v>
      </c>
      <c r="T997" s="14">
        <f t="shared" si="95"/>
        <v>41972.458333333336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5">
        <v>4000</v>
      </c>
      <c r="E998" s="5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2</v>
      </c>
      <c r="P998" s="5">
        <f t="shared" si="91"/>
        <v>13</v>
      </c>
      <c r="Q998" s="27" t="str">
        <f t="shared" si="92"/>
        <v>technology</v>
      </c>
      <c r="R998" s="27" t="str">
        <f t="shared" si="93"/>
        <v>wearables</v>
      </c>
      <c r="S998" s="14">
        <f t="shared" si="94"/>
        <v>41817.658101851848</v>
      </c>
      <c r="T998" s="14">
        <f t="shared" si="95"/>
        <v>41847.435416666667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5">
        <v>5000</v>
      </c>
      <c r="E999" s="5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</v>
      </c>
      <c r="P999" s="5">
        <f t="shared" si="91"/>
        <v>8.1300000000000008</v>
      </c>
      <c r="Q999" s="27" t="str">
        <f t="shared" si="92"/>
        <v>technology</v>
      </c>
      <c r="R999" s="27" t="str">
        <f t="shared" si="93"/>
        <v>wearables</v>
      </c>
      <c r="S999" s="14">
        <f t="shared" si="94"/>
        <v>41940.894641203704</v>
      </c>
      <c r="T999" s="14">
        <f t="shared" si="95"/>
        <v>41970.936307870368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5">
        <v>60000</v>
      </c>
      <c r="E1000" s="5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59</v>
      </c>
      <c r="P1000" s="5">
        <f t="shared" si="91"/>
        <v>153.43</v>
      </c>
      <c r="Q1000" s="27" t="str">
        <f t="shared" si="92"/>
        <v>technology</v>
      </c>
      <c r="R1000" s="27" t="str">
        <f t="shared" si="93"/>
        <v>wearables</v>
      </c>
      <c r="S1000" s="14">
        <f t="shared" si="94"/>
        <v>42281.960659722223</v>
      </c>
      <c r="T1000" s="14">
        <f t="shared" si="95"/>
        <v>42327.002326388887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5">
        <v>150000</v>
      </c>
      <c r="E1001" s="5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8</v>
      </c>
      <c r="P1001" s="5">
        <f t="shared" si="91"/>
        <v>292.08</v>
      </c>
      <c r="Q1001" s="27" t="str">
        <f t="shared" si="92"/>
        <v>technology</v>
      </c>
      <c r="R1001" s="27" t="str">
        <f t="shared" si="93"/>
        <v>wearables</v>
      </c>
      <c r="S1001" s="14">
        <f t="shared" si="94"/>
        <v>41926.091319444444</v>
      </c>
      <c r="T1001" s="14">
        <f t="shared" si="95"/>
        <v>41956.126388888886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5">
        <v>894700</v>
      </c>
      <c r="E1002" s="5">
        <v>19824</v>
      </c>
      <c r="F1002" s="1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</v>
      </c>
      <c r="P1002" s="5">
        <f t="shared" si="91"/>
        <v>3304</v>
      </c>
      <c r="Q1002" s="27" t="str">
        <f t="shared" si="92"/>
        <v>technology</v>
      </c>
      <c r="R1002" s="27" t="str">
        <f t="shared" si="93"/>
        <v>wearables</v>
      </c>
      <c r="S1002" s="14">
        <f t="shared" si="94"/>
        <v>42748.851388888892</v>
      </c>
      <c r="T1002" s="14">
        <f t="shared" si="95"/>
        <v>42808.80972222222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5">
        <v>5000</v>
      </c>
      <c r="E1003" s="5">
        <v>5200</v>
      </c>
      <c r="F1003" s="12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5">
        <f t="shared" si="91"/>
        <v>1300</v>
      </c>
      <c r="Q1003" s="27" t="str">
        <f t="shared" si="92"/>
        <v>technology</v>
      </c>
      <c r="R1003" s="27" t="str">
        <f t="shared" si="93"/>
        <v>wearables</v>
      </c>
      <c r="S1003" s="14">
        <f t="shared" si="94"/>
        <v>42720.511724537035</v>
      </c>
      <c r="T1003" s="14">
        <f t="shared" si="95"/>
        <v>42765.511724537035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5">
        <v>9999</v>
      </c>
      <c r="E1004" s="5">
        <v>2960</v>
      </c>
      <c r="F1004" s="12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30</v>
      </c>
      <c r="P1004" s="5">
        <f t="shared" si="91"/>
        <v>134.55000000000001</v>
      </c>
      <c r="Q1004" s="27" t="str">
        <f t="shared" si="92"/>
        <v>technology</v>
      </c>
      <c r="R1004" s="27" t="str">
        <f t="shared" si="93"/>
        <v>wearables</v>
      </c>
      <c r="S1004" s="14">
        <f t="shared" si="94"/>
        <v>42325.475856481477</v>
      </c>
      <c r="T1004" s="14">
        <f t="shared" si="95"/>
        <v>42355.040972222218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5">
        <v>20000</v>
      </c>
      <c r="E1005" s="5">
        <v>3211</v>
      </c>
      <c r="F1005" s="12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</v>
      </c>
      <c r="P1005" s="5">
        <f t="shared" si="91"/>
        <v>214.07</v>
      </c>
      <c r="Q1005" s="27" t="str">
        <f t="shared" si="92"/>
        <v>technology</v>
      </c>
      <c r="R1005" s="27" t="str">
        <f t="shared" si="93"/>
        <v>wearables</v>
      </c>
      <c r="S1005" s="14">
        <f t="shared" si="94"/>
        <v>42780.500706018516</v>
      </c>
      <c r="T1005" s="14">
        <f t="shared" si="95"/>
        <v>42810.459039351852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5">
        <v>25000</v>
      </c>
      <c r="E1006" s="5">
        <v>20552</v>
      </c>
      <c r="F1006" s="12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</v>
      </c>
      <c r="P1006" s="5">
        <f t="shared" si="91"/>
        <v>216.34</v>
      </c>
      <c r="Q1006" s="27" t="str">
        <f t="shared" si="92"/>
        <v>technology</v>
      </c>
      <c r="R1006" s="27" t="str">
        <f t="shared" si="93"/>
        <v>wearables</v>
      </c>
      <c r="S1006" s="14">
        <f t="shared" si="94"/>
        <v>42388.5003125</v>
      </c>
      <c r="T1006" s="14">
        <f t="shared" si="95"/>
        <v>42418.5003125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5">
        <v>200000</v>
      </c>
      <c r="E1007" s="5">
        <v>150102</v>
      </c>
      <c r="F1007" s="12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</v>
      </c>
      <c r="P1007" s="5">
        <f t="shared" si="91"/>
        <v>932.31</v>
      </c>
      <c r="Q1007" s="27" t="str">
        <f t="shared" si="92"/>
        <v>technology</v>
      </c>
      <c r="R1007" s="27" t="str">
        <f t="shared" si="93"/>
        <v>wearables</v>
      </c>
      <c r="S1007" s="14">
        <f t="shared" si="94"/>
        <v>42276.416469907403</v>
      </c>
      <c r="T1007" s="14">
        <f t="shared" si="95"/>
        <v>42307.416469907403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5">
        <v>4000</v>
      </c>
      <c r="E1008" s="5">
        <v>234</v>
      </c>
      <c r="F1008" s="12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6</v>
      </c>
      <c r="P1008" s="5">
        <f t="shared" si="91"/>
        <v>29.25</v>
      </c>
      <c r="Q1008" s="27" t="str">
        <f t="shared" si="92"/>
        <v>technology</v>
      </c>
      <c r="R1008" s="27" t="str">
        <f t="shared" si="93"/>
        <v>wearables</v>
      </c>
      <c r="S1008" s="14">
        <f t="shared" si="94"/>
        <v>41976.83185185185</v>
      </c>
      <c r="T1008" s="14">
        <f t="shared" si="95"/>
        <v>41985.09097222222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5">
        <v>30000</v>
      </c>
      <c r="E1009" s="5">
        <v>13296</v>
      </c>
      <c r="F1009" s="12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</v>
      </c>
      <c r="P1009" s="5">
        <f t="shared" si="91"/>
        <v>174.95</v>
      </c>
      <c r="Q1009" s="27" t="str">
        <f t="shared" si="92"/>
        <v>technology</v>
      </c>
      <c r="R1009" s="27" t="str">
        <f t="shared" si="93"/>
        <v>wearables</v>
      </c>
      <c r="S1009" s="14">
        <f t="shared" si="94"/>
        <v>42676.3752662037</v>
      </c>
      <c r="T1009" s="14">
        <f t="shared" si="95"/>
        <v>42718.416932870365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5">
        <v>93500</v>
      </c>
      <c r="E1010" s="5">
        <v>250</v>
      </c>
      <c r="F1010" s="12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</v>
      </c>
      <c r="P1010" s="5">
        <f t="shared" si="91"/>
        <v>250</v>
      </c>
      <c r="Q1010" s="27" t="str">
        <f t="shared" si="92"/>
        <v>technology</v>
      </c>
      <c r="R1010" s="27" t="str">
        <f t="shared" si="93"/>
        <v>wearables</v>
      </c>
      <c r="S1010" s="14">
        <f t="shared" si="94"/>
        <v>42702.600868055553</v>
      </c>
      <c r="T1010" s="14">
        <f t="shared" si="95"/>
        <v>42732.600868055553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5">
        <v>50000</v>
      </c>
      <c r="E1011" s="5">
        <v>6565</v>
      </c>
      <c r="F1011" s="12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</v>
      </c>
      <c r="P1011" s="5">
        <f t="shared" si="91"/>
        <v>65</v>
      </c>
      <c r="Q1011" s="27" t="str">
        <f t="shared" si="92"/>
        <v>technology</v>
      </c>
      <c r="R1011" s="27" t="str">
        <f t="shared" si="93"/>
        <v>wearables</v>
      </c>
      <c r="S1011" s="14">
        <f t="shared" si="94"/>
        <v>42510.396365740737</v>
      </c>
      <c r="T1011" s="14">
        <f t="shared" si="95"/>
        <v>42540.396365740737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5">
        <v>115250</v>
      </c>
      <c r="E1012" s="5">
        <v>220</v>
      </c>
      <c r="F1012" s="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</v>
      </c>
      <c r="P1012" s="5">
        <f t="shared" si="91"/>
        <v>55</v>
      </c>
      <c r="Q1012" s="27" t="str">
        <f t="shared" si="92"/>
        <v>technology</v>
      </c>
      <c r="R1012" s="27" t="str">
        <f t="shared" si="93"/>
        <v>wearables</v>
      </c>
      <c r="S1012" s="14">
        <f t="shared" si="94"/>
        <v>42561.621087962958</v>
      </c>
      <c r="T1012" s="14">
        <f t="shared" si="95"/>
        <v>42617.915972222218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5">
        <v>20000</v>
      </c>
      <c r="E1013" s="5">
        <v>75</v>
      </c>
      <c r="F1013" s="12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</v>
      </c>
      <c r="P1013" s="5">
        <f t="shared" si="91"/>
        <v>75</v>
      </c>
      <c r="Q1013" s="27" t="str">
        <f t="shared" si="92"/>
        <v>technology</v>
      </c>
      <c r="R1013" s="27" t="str">
        <f t="shared" si="93"/>
        <v>wearables</v>
      </c>
      <c r="S1013" s="14">
        <f t="shared" si="94"/>
        <v>41946.689756944441</v>
      </c>
      <c r="T1013" s="14">
        <f t="shared" si="95"/>
        <v>41991.689756944441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5">
        <v>5000</v>
      </c>
      <c r="E1014" s="5">
        <v>1076751.05</v>
      </c>
      <c r="F1014" s="12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</v>
      </c>
      <c r="P1014" s="5">
        <f t="shared" si="91"/>
        <v>1389.36</v>
      </c>
      <c r="Q1014" s="27" t="str">
        <f t="shared" si="92"/>
        <v>technology</v>
      </c>
      <c r="R1014" s="27" t="str">
        <f t="shared" si="93"/>
        <v>wearables</v>
      </c>
      <c r="S1014" s="14">
        <f t="shared" si="94"/>
        <v>42714.232083333329</v>
      </c>
      <c r="T1014" s="14">
        <f t="shared" si="95"/>
        <v>42759.232083333329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5">
        <v>25000</v>
      </c>
      <c r="E1015" s="5">
        <v>8632</v>
      </c>
      <c r="F1015" s="12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35</v>
      </c>
      <c r="P1015" s="5">
        <f t="shared" si="91"/>
        <v>95.91</v>
      </c>
      <c r="Q1015" s="27" t="str">
        <f t="shared" si="92"/>
        <v>technology</v>
      </c>
      <c r="R1015" s="27" t="str">
        <f t="shared" si="93"/>
        <v>wearables</v>
      </c>
      <c r="S1015" s="14">
        <f t="shared" si="94"/>
        <v>42339.625648148147</v>
      </c>
      <c r="T1015" s="14">
        <f t="shared" si="95"/>
        <v>42367.624999999993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5">
        <v>10000</v>
      </c>
      <c r="E1016" s="5">
        <v>3060</v>
      </c>
      <c r="F1016" s="12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31</v>
      </c>
      <c r="P1016" s="5">
        <f t="shared" si="91"/>
        <v>191.25</v>
      </c>
      <c r="Q1016" s="27" t="str">
        <f t="shared" si="92"/>
        <v>technology</v>
      </c>
      <c r="R1016" s="27" t="str">
        <f t="shared" si="93"/>
        <v>wearables</v>
      </c>
      <c r="S1016" s="14">
        <f t="shared" si="94"/>
        <v>41954.79415509259</v>
      </c>
      <c r="T1016" s="14">
        <f t="shared" si="95"/>
        <v>42004.79415509259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5">
        <v>9000</v>
      </c>
      <c r="E1017" s="5">
        <v>240</v>
      </c>
      <c r="F1017" s="12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3</v>
      </c>
      <c r="P1017" s="5">
        <f t="shared" si="91"/>
        <v>40</v>
      </c>
      <c r="Q1017" s="27" t="str">
        <f t="shared" si="92"/>
        <v>technology</v>
      </c>
      <c r="R1017" s="27" t="str">
        <f t="shared" si="93"/>
        <v>wearables</v>
      </c>
      <c r="S1017" s="14">
        <f t="shared" si="94"/>
        <v>42303.670081018521</v>
      </c>
      <c r="T1017" s="14">
        <f t="shared" si="95"/>
        <v>42333.711747685178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5">
        <v>100000</v>
      </c>
      <c r="E1018" s="5">
        <v>2842</v>
      </c>
      <c r="F1018" s="12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3</v>
      </c>
      <c r="P1018" s="5">
        <f t="shared" si="91"/>
        <v>74.790000000000006</v>
      </c>
      <c r="Q1018" s="27" t="str">
        <f t="shared" si="92"/>
        <v>technology</v>
      </c>
      <c r="R1018" s="27" t="str">
        <f t="shared" si="93"/>
        <v>wearables</v>
      </c>
      <c r="S1018" s="14">
        <f t="shared" si="94"/>
        <v>42421.898796296293</v>
      </c>
      <c r="T1018" s="14">
        <f t="shared" si="95"/>
        <v>42466.857129629621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5">
        <v>250000</v>
      </c>
      <c r="E1019" s="5">
        <v>57197</v>
      </c>
      <c r="F1019" s="12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23</v>
      </c>
      <c r="P1019" s="5">
        <f t="shared" si="91"/>
        <v>161.12</v>
      </c>
      <c r="Q1019" s="27" t="str">
        <f t="shared" si="92"/>
        <v>technology</v>
      </c>
      <c r="R1019" s="27" t="str">
        <f t="shared" si="93"/>
        <v>wearables</v>
      </c>
      <c r="S1019" s="14">
        <f t="shared" si="94"/>
        <v>42289.466840277775</v>
      </c>
      <c r="T1019" s="14">
        <f t="shared" si="95"/>
        <v>42329.508506944439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5">
        <v>20000</v>
      </c>
      <c r="E1020" s="5">
        <v>621</v>
      </c>
      <c r="F1020" s="12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</v>
      </c>
      <c r="P1020" s="5">
        <f t="shared" si="91"/>
        <v>88.71</v>
      </c>
      <c r="Q1020" s="27" t="str">
        <f t="shared" si="92"/>
        <v>technology</v>
      </c>
      <c r="R1020" s="27" t="str">
        <f t="shared" si="93"/>
        <v>wearables</v>
      </c>
      <c r="S1020" s="14">
        <f t="shared" si="94"/>
        <v>42535.283946759257</v>
      </c>
      <c r="T1020" s="14">
        <f t="shared" si="95"/>
        <v>42565.283946759257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5">
        <v>45000</v>
      </c>
      <c r="E1021" s="5">
        <v>21300</v>
      </c>
      <c r="F1021" s="12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</v>
      </c>
      <c r="P1021" s="5">
        <f t="shared" si="91"/>
        <v>53.25</v>
      </c>
      <c r="Q1021" s="27" t="str">
        <f t="shared" si="92"/>
        <v>technology</v>
      </c>
      <c r="R1021" s="27" t="str">
        <f t="shared" si="93"/>
        <v>wearables</v>
      </c>
      <c r="S1021" s="14">
        <f t="shared" si="94"/>
        <v>42009.765613425923</v>
      </c>
      <c r="T1021" s="14">
        <f t="shared" si="95"/>
        <v>42039.765613425923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5">
        <v>1550</v>
      </c>
      <c r="E1022" s="5">
        <v>3186</v>
      </c>
      <c r="F1022" s="1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206</v>
      </c>
      <c r="P1022" s="5">
        <f t="shared" si="91"/>
        <v>106.2</v>
      </c>
      <c r="Q1022" s="27" t="str">
        <f t="shared" si="92"/>
        <v>music</v>
      </c>
      <c r="R1022" s="27" t="str">
        <f t="shared" si="93"/>
        <v>electronic music</v>
      </c>
      <c r="S1022" s="14">
        <f t="shared" si="94"/>
        <v>42126.861215277771</v>
      </c>
      <c r="T1022" s="14">
        <f t="shared" si="95"/>
        <v>42156.824305555558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5">
        <v>3000</v>
      </c>
      <c r="E1023" s="5">
        <v>10554.11</v>
      </c>
      <c r="F1023" s="12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352</v>
      </c>
      <c r="P1023" s="5">
        <f t="shared" si="91"/>
        <v>22.08</v>
      </c>
      <c r="Q1023" s="27" t="str">
        <f t="shared" si="92"/>
        <v>music</v>
      </c>
      <c r="R1023" s="27" t="str">
        <f t="shared" si="93"/>
        <v>electronic music</v>
      </c>
      <c r="S1023" s="14">
        <f t="shared" si="94"/>
        <v>42271.043645833335</v>
      </c>
      <c r="T1023" s="14">
        <f t="shared" si="95"/>
        <v>42293.958333333336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5">
        <v>2000</v>
      </c>
      <c r="E1024" s="5">
        <v>2298</v>
      </c>
      <c r="F1024" s="12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114.99999999999999</v>
      </c>
      <c r="P1024" s="5">
        <f t="shared" si="91"/>
        <v>31.05</v>
      </c>
      <c r="Q1024" s="27" t="str">
        <f t="shared" si="92"/>
        <v>music</v>
      </c>
      <c r="R1024" s="27" t="str">
        <f t="shared" si="93"/>
        <v>electronic music</v>
      </c>
      <c r="S1024" s="14">
        <f t="shared" si="94"/>
        <v>42111.438391203708</v>
      </c>
      <c r="T1024" s="14">
        <f t="shared" si="95"/>
        <v>42141.438391203708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5">
        <v>2000</v>
      </c>
      <c r="E1025" s="5">
        <v>4743</v>
      </c>
      <c r="F1025" s="12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</v>
      </c>
      <c r="P1025" s="5">
        <f t="shared" si="91"/>
        <v>36.21</v>
      </c>
      <c r="Q1025" s="27" t="str">
        <f t="shared" si="92"/>
        <v>music</v>
      </c>
      <c r="R1025" s="27" t="str">
        <f t="shared" si="93"/>
        <v>electronic music</v>
      </c>
      <c r="S1025" s="14">
        <f t="shared" si="94"/>
        <v>42145.711354166669</v>
      </c>
      <c r="T1025" s="14">
        <f t="shared" si="95"/>
        <v>42175.711354166669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5">
        <v>20000</v>
      </c>
      <c r="E1026" s="5">
        <v>23727.55</v>
      </c>
      <c r="F1026" s="12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119</v>
      </c>
      <c r="P1026" s="5">
        <f t="shared" si="91"/>
        <v>388.98</v>
      </c>
      <c r="Q1026" s="27" t="str">
        <f t="shared" si="92"/>
        <v>music</v>
      </c>
      <c r="R1026" s="27" t="str">
        <f t="shared" si="93"/>
        <v>electronic music</v>
      </c>
      <c r="S1026" s="14">
        <f t="shared" si="94"/>
        <v>42370.372256944444</v>
      </c>
      <c r="T1026" s="14">
        <f t="shared" si="95"/>
        <v>42400.372256944444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5">
        <v>70000</v>
      </c>
      <c r="E1027" s="5">
        <v>76949.820000000007</v>
      </c>
      <c r="F1027" s="12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ROUND(E1027/D1027,2)*100</f>
        <v>110.00000000000001</v>
      </c>
      <c r="P1027" s="5">
        <f t="shared" ref="P1027:P1090" si="97">IF(L1027=0,0,ROUND(E1027/L1027,2))</f>
        <v>71.849999999999994</v>
      </c>
      <c r="Q1027" s="27" t="str">
        <f t="shared" ref="Q1027:Q1090" si="98">IF((FIND("/",N1027,1)&gt;0),
LEFT(N1027,(FIND("/",N1027,1)-1)),N1027)</f>
        <v>music</v>
      </c>
      <c r="R1027" s="27" t="str">
        <f t="shared" ref="R1027:R1090" si="99">IF((FIND("/",N1027,1)&gt;0),
RIGHT(N1027,(LEN(N1027)-1-LEN(Q1027))),"")</f>
        <v>electronic music</v>
      </c>
      <c r="S1027" s="14">
        <f t="shared" ref="S1027:S1090" si="100">(((J1027/60)/60)/24)+DATE(1970,1,1)+(-5/24)</f>
        <v>42049.625428240739</v>
      </c>
      <c r="T1027" s="14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5">
        <v>7000</v>
      </c>
      <c r="E1028" s="5">
        <v>7000.58</v>
      </c>
      <c r="F1028" s="12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</v>
      </c>
      <c r="P1028" s="5">
        <f t="shared" si="97"/>
        <v>57.38</v>
      </c>
      <c r="Q1028" s="27" t="str">
        <f t="shared" si="98"/>
        <v>music</v>
      </c>
      <c r="R1028" s="27" t="str">
        <f t="shared" si="99"/>
        <v>electronic music</v>
      </c>
      <c r="S1028" s="14">
        <f t="shared" si="100"/>
        <v>42426.199259259258</v>
      </c>
      <c r="T1028" s="14">
        <f t="shared" si="101"/>
        <v>42460.157592592594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5">
        <v>7501</v>
      </c>
      <c r="E1029" s="5">
        <v>7733</v>
      </c>
      <c r="F1029" s="12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</v>
      </c>
      <c r="P1029" s="5">
        <f t="shared" si="97"/>
        <v>69.67</v>
      </c>
      <c r="Q1029" s="27" t="str">
        <f t="shared" si="98"/>
        <v>music</v>
      </c>
      <c r="R1029" s="27" t="str">
        <f t="shared" si="99"/>
        <v>electronic music</v>
      </c>
      <c r="S1029" s="14">
        <f t="shared" si="100"/>
        <v>41904.825775462959</v>
      </c>
      <c r="T1029" s="14">
        <f t="shared" si="101"/>
        <v>41934.825775462959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5">
        <v>10000</v>
      </c>
      <c r="E1030" s="5">
        <v>11727</v>
      </c>
      <c r="F1030" s="12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</v>
      </c>
      <c r="P1030" s="5">
        <f t="shared" si="97"/>
        <v>45.99</v>
      </c>
      <c r="Q1030" s="27" t="str">
        <f t="shared" si="98"/>
        <v>music</v>
      </c>
      <c r="R1030" s="27" t="str">
        <f t="shared" si="99"/>
        <v>electronic music</v>
      </c>
      <c r="S1030" s="14">
        <f t="shared" si="100"/>
        <v>42755.419039351851</v>
      </c>
      <c r="T1030" s="14">
        <f t="shared" si="101"/>
        <v>42800.624999999993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5">
        <v>10000</v>
      </c>
      <c r="E1031" s="5">
        <v>11176</v>
      </c>
      <c r="F1031" s="12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112.00000000000001</v>
      </c>
      <c r="P1031" s="5">
        <f t="shared" si="97"/>
        <v>79.260000000000005</v>
      </c>
      <c r="Q1031" s="27" t="str">
        <f t="shared" si="98"/>
        <v>music</v>
      </c>
      <c r="R1031" s="27" t="str">
        <f t="shared" si="99"/>
        <v>electronic music</v>
      </c>
      <c r="S1031" s="14">
        <f t="shared" si="100"/>
        <v>42044.503553240742</v>
      </c>
      <c r="T1031" s="14">
        <f t="shared" si="101"/>
        <v>42098.707638888889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5">
        <v>2000</v>
      </c>
      <c r="E1032" s="5">
        <v>6842</v>
      </c>
      <c r="F1032" s="1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</v>
      </c>
      <c r="P1032" s="5">
        <f t="shared" si="97"/>
        <v>43.03</v>
      </c>
      <c r="Q1032" s="27" t="str">
        <f t="shared" si="98"/>
        <v>music</v>
      </c>
      <c r="R1032" s="27" t="str">
        <f t="shared" si="99"/>
        <v>electronic music</v>
      </c>
      <c r="S1032" s="14">
        <f t="shared" si="100"/>
        <v>42611.274872685179</v>
      </c>
      <c r="T1032" s="14">
        <f t="shared" si="101"/>
        <v>42625.274872685179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5">
        <v>10000</v>
      </c>
      <c r="E1033" s="5">
        <v>10740</v>
      </c>
      <c r="F1033" s="12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</v>
      </c>
      <c r="P1033" s="5">
        <f t="shared" si="97"/>
        <v>108.48</v>
      </c>
      <c r="Q1033" s="27" t="str">
        <f t="shared" si="98"/>
        <v>music</v>
      </c>
      <c r="R1033" s="27" t="str">
        <f t="shared" si="99"/>
        <v>electronic music</v>
      </c>
      <c r="S1033" s="14">
        <f t="shared" si="100"/>
        <v>42324.555671296293</v>
      </c>
      <c r="T1033" s="14">
        <f t="shared" si="101"/>
        <v>42354.555671296293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5">
        <v>5400</v>
      </c>
      <c r="E1034" s="5">
        <v>5858.84</v>
      </c>
      <c r="F1034" s="12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</v>
      </c>
      <c r="P1034" s="5">
        <f t="shared" si="97"/>
        <v>61.03</v>
      </c>
      <c r="Q1034" s="27" t="str">
        <f t="shared" si="98"/>
        <v>music</v>
      </c>
      <c r="R1034" s="27" t="str">
        <f t="shared" si="99"/>
        <v>electronic music</v>
      </c>
      <c r="S1034" s="14">
        <f t="shared" si="100"/>
        <v>42514.458622685182</v>
      </c>
      <c r="T1034" s="14">
        <f t="shared" si="101"/>
        <v>42544.458622685182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5">
        <v>1328</v>
      </c>
      <c r="E1035" s="5">
        <v>1366</v>
      </c>
      <c r="F1035" s="12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103</v>
      </c>
      <c r="P1035" s="5">
        <f t="shared" si="97"/>
        <v>50.59</v>
      </c>
      <c r="Q1035" s="27" t="str">
        <f t="shared" si="98"/>
        <v>music</v>
      </c>
      <c r="R1035" s="27" t="str">
        <f t="shared" si="99"/>
        <v>electronic music</v>
      </c>
      <c r="S1035" s="14">
        <f t="shared" si="100"/>
        <v>42688.524074074077</v>
      </c>
      <c r="T1035" s="14">
        <f t="shared" si="101"/>
        <v>42716.524074074077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5">
        <v>5000</v>
      </c>
      <c r="E1036" s="5">
        <v>6500.09</v>
      </c>
      <c r="F1036" s="12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</v>
      </c>
      <c r="P1036" s="5">
        <f t="shared" si="97"/>
        <v>39.159999999999997</v>
      </c>
      <c r="Q1036" s="27" t="str">
        <f t="shared" si="98"/>
        <v>music</v>
      </c>
      <c r="R1036" s="27" t="str">
        <f t="shared" si="99"/>
        <v>electronic music</v>
      </c>
      <c r="S1036" s="14">
        <f t="shared" si="100"/>
        <v>42554.958379629628</v>
      </c>
      <c r="T1036" s="14">
        <f t="shared" si="101"/>
        <v>42586.957638888889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5">
        <v>4600</v>
      </c>
      <c r="E1037" s="5">
        <v>4952</v>
      </c>
      <c r="F1037" s="12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108</v>
      </c>
      <c r="P1037" s="5">
        <f t="shared" si="97"/>
        <v>65.16</v>
      </c>
      <c r="Q1037" s="27" t="str">
        <f t="shared" si="98"/>
        <v>music</v>
      </c>
      <c r="R1037" s="27" t="str">
        <f t="shared" si="99"/>
        <v>electronic music</v>
      </c>
      <c r="S1037" s="14">
        <f t="shared" si="100"/>
        <v>42016.43310185185</v>
      </c>
      <c r="T1037" s="14">
        <f t="shared" si="101"/>
        <v>42046.43310185185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5">
        <v>4500</v>
      </c>
      <c r="E1038" s="5">
        <v>5056.22</v>
      </c>
      <c r="F1038" s="12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112.00000000000001</v>
      </c>
      <c r="P1038" s="5">
        <f t="shared" si="97"/>
        <v>23.96</v>
      </c>
      <c r="Q1038" s="27" t="str">
        <f t="shared" si="98"/>
        <v>music</v>
      </c>
      <c r="R1038" s="27" t="str">
        <f t="shared" si="99"/>
        <v>electronic music</v>
      </c>
      <c r="S1038" s="14">
        <f t="shared" si="100"/>
        <v>41249.240624999999</v>
      </c>
      <c r="T1038" s="14">
        <f t="shared" si="101"/>
        <v>41281.125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5">
        <v>1000</v>
      </c>
      <c r="E1039" s="5">
        <v>1021</v>
      </c>
      <c r="F1039" s="12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</v>
      </c>
      <c r="P1039" s="5">
        <f t="shared" si="97"/>
        <v>48.62</v>
      </c>
      <c r="Q1039" s="27" t="str">
        <f t="shared" si="98"/>
        <v>music</v>
      </c>
      <c r="R1039" s="27" t="str">
        <f t="shared" si="99"/>
        <v>electronic music</v>
      </c>
      <c r="S1039" s="14">
        <f t="shared" si="100"/>
        <v>42119.61414351852</v>
      </c>
      <c r="T1039" s="14">
        <f t="shared" si="101"/>
        <v>42141.999999999993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5">
        <v>1500</v>
      </c>
      <c r="E1040" s="5">
        <v>2180</v>
      </c>
      <c r="F1040" s="12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</v>
      </c>
      <c r="P1040" s="5">
        <f t="shared" si="97"/>
        <v>35.74</v>
      </c>
      <c r="Q1040" s="27" t="str">
        <f t="shared" si="98"/>
        <v>music</v>
      </c>
      <c r="R1040" s="27" t="str">
        <f t="shared" si="99"/>
        <v>electronic music</v>
      </c>
      <c r="S1040" s="14">
        <f t="shared" si="100"/>
        <v>42418.023414351854</v>
      </c>
      <c r="T1040" s="14">
        <f t="shared" si="101"/>
        <v>42447.981747685182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5">
        <v>500</v>
      </c>
      <c r="E1041" s="5">
        <v>641</v>
      </c>
      <c r="F1041" s="12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</v>
      </c>
      <c r="P1041" s="5">
        <f t="shared" si="97"/>
        <v>21.37</v>
      </c>
      <c r="Q1041" s="27" t="str">
        <f t="shared" si="98"/>
        <v>music</v>
      </c>
      <c r="R1041" s="27" t="str">
        <f t="shared" si="99"/>
        <v>electronic music</v>
      </c>
      <c r="S1041" s="14">
        <f t="shared" si="100"/>
        <v>42691.900995370372</v>
      </c>
      <c r="T1041" s="14">
        <f t="shared" si="101"/>
        <v>42717.124305555553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5">
        <v>85000</v>
      </c>
      <c r="E1042" s="5">
        <v>250</v>
      </c>
      <c r="F1042" s="1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</v>
      </c>
      <c r="P1042" s="5">
        <f t="shared" si="97"/>
        <v>250</v>
      </c>
      <c r="Q1042" s="27" t="str">
        <f t="shared" si="98"/>
        <v>journalism</v>
      </c>
      <c r="R1042" s="27" t="str">
        <f t="shared" si="99"/>
        <v>audio</v>
      </c>
      <c r="S1042" s="14">
        <f t="shared" si="100"/>
        <v>42579.500104166662</v>
      </c>
      <c r="T1042" s="14">
        <f t="shared" si="101"/>
        <v>42609.500104166662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5">
        <v>50</v>
      </c>
      <c r="E1043" s="5">
        <v>0</v>
      </c>
      <c r="F1043" s="12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>
        <f t="shared" si="97"/>
        <v>0</v>
      </c>
      <c r="Q1043" s="27" t="str">
        <f t="shared" si="98"/>
        <v>journalism</v>
      </c>
      <c r="R1043" s="27" t="str">
        <f t="shared" si="99"/>
        <v>audio</v>
      </c>
      <c r="S1043" s="14">
        <f t="shared" si="100"/>
        <v>41830.851759259262</v>
      </c>
      <c r="T1043" s="14">
        <f t="shared" si="101"/>
        <v>41850.851759259262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5">
        <v>650</v>
      </c>
      <c r="E1044" s="5">
        <v>10</v>
      </c>
      <c r="F1044" s="12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2</v>
      </c>
      <c r="P1044" s="5">
        <f t="shared" si="97"/>
        <v>10</v>
      </c>
      <c r="Q1044" s="27" t="str">
        <f t="shared" si="98"/>
        <v>journalism</v>
      </c>
      <c r="R1044" s="27" t="str">
        <f t="shared" si="99"/>
        <v>audio</v>
      </c>
      <c r="S1044" s="14">
        <f t="shared" si="100"/>
        <v>41851.487824074073</v>
      </c>
      <c r="T1044" s="14">
        <f t="shared" si="101"/>
        <v>41894.208333333328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5">
        <v>100000</v>
      </c>
      <c r="E1045" s="5">
        <v>8537</v>
      </c>
      <c r="F1045" s="12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9</v>
      </c>
      <c r="P1045" s="5">
        <f t="shared" si="97"/>
        <v>29.24</v>
      </c>
      <c r="Q1045" s="27" t="str">
        <f t="shared" si="98"/>
        <v>journalism</v>
      </c>
      <c r="R1045" s="27" t="str">
        <f t="shared" si="99"/>
        <v>audio</v>
      </c>
      <c r="S1045" s="14">
        <f t="shared" si="100"/>
        <v>42114.044618055552</v>
      </c>
      <c r="T1045" s="14">
        <f t="shared" si="101"/>
        <v>42144.044618055552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5">
        <v>7000</v>
      </c>
      <c r="E1046" s="5">
        <v>6</v>
      </c>
      <c r="F1046" s="12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0</v>
      </c>
      <c r="P1046" s="5">
        <f t="shared" si="97"/>
        <v>3</v>
      </c>
      <c r="Q1046" s="27" t="str">
        <f t="shared" si="98"/>
        <v>journalism</v>
      </c>
      <c r="R1046" s="27" t="str">
        <f t="shared" si="99"/>
        <v>audio</v>
      </c>
      <c r="S1046" s="14">
        <f t="shared" si="100"/>
        <v>42011.717604166661</v>
      </c>
      <c r="T1046" s="14">
        <f t="shared" si="101"/>
        <v>42068.643749999996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5">
        <v>10000</v>
      </c>
      <c r="E1047" s="5">
        <v>266</v>
      </c>
      <c r="F1047" s="12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3</v>
      </c>
      <c r="P1047" s="5">
        <f t="shared" si="97"/>
        <v>33.25</v>
      </c>
      <c r="Q1047" s="27" t="str">
        <f t="shared" si="98"/>
        <v>journalism</v>
      </c>
      <c r="R1047" s="27" t="str">
        <f t="shared" si="99"/>
        <v>audio</v>
      </c>
      <c r="S1047" s="14">
        <f t="shared" si="100"/>
        <v>41844.666087962964</v>
      </c>
      <c r="T1047" s="14">
        <f t="shared" si="101"/>
        <v>41874.666087962964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5">
        <v>3000</v>
      </c>
      <c r="E1048" s="5">
        <v>0</v>
      </c>
      <c r="F1048" s="12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>
        <f t="shared" si="97"/>
        <v>0</v>
      </c>
      <c r="Q1048" s="27" t="str">
        <f t="shared" si="98"/>
        <v>journalism</v>
      </c>
      <c r="R1048" s="27" t="str">
        <f t="shared" si="99"/>
        <v>audio</v>
      </c>
      <c r="S1048" s="14">
        <f t="shared" si="100"/>
        <v>42319.643055555549</v>
      </c>
      <c r="T1048" s="14">
        <f t="shared" si="101"/>
        <v>42364.643055555549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5">
        <v>2000</v>
      </c>
      <c r="E1049" s="5">
        <v>1</v>
      </c>
      <c r="F1049" s="12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</v>
      </c>
      <c r="P1049" s="5">
        <f t="shared" si="97"/>
        <v>1</v>
      </c>
      <c r="Q1049" s="27" t="str">
        <f t="shared" si="98"/>
        <v>journalism</v>
      </c>
      <c r="R1049" s="27" t="str">
        <f t="shared" si="99"/>
        <v>audio</v>
      </c>
      <c r="S1049" s="14">
        <f t="shared" si="100"/>
        <v>41918.610127314809</v>
      </c>
      <c r="T1049" s="14">
        <f t="shared" si="101"/>
        <v>41948.65179398148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5">
        <v>15000</v>
      </c>
      <c r="E1050" s="5">
        <v>212</v>
      </c>
      <c r="F1050" s="12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</v>
      </c>
      <c r="P1050" s="5">
        <f t="shared" si="97"/>
        <v>53</v>
      </c>
      <c r="Q1050" s="27" t="str">
        <f t="shared" si="98"/>
        <v>journalism</v>
      </c>
      <c r="R1050" s="27" t="str">
        <f t="shared" si="99"/>
        <v>audio</v>
      </c>
      <c r="S1050" s="14">
        <f t="shared" si="100"/>
        <v>42597.844780092586</v>
      </c>
      <c r="T1050" s="14">
        <f t="shared" si="101"/>
        <v>42637.844780092586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5">
        <v>12000</v>
      </c>
      <c r="E1051" s="5">
        <v>0</v>
      </c>
      <c r="F1051" s="12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>
        <f t="shared" si="97"/>
        <v>0</v>
      </c>
      <c r="Q1051" s="27" t="str">
        <f t="shared" si="98"/>
        <v>journalism</v>
      </c>
      <c r="R1051" s="27" t="str">
        <f t="shared" si="99"/>
        <v>audio</v>
      </c>
      <c r="S1051" s="14">
        <f t="shared" si="100"/>
        <v>42382.222743055558</v>
      </c>
      <c r="T1051" s="14">
        <f t="shared" si="101"/>
        <v>42412.222743055558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5">
        <v>2500</v>
      </c>
      <c r="E1052" s="5">
        <v>0</v>
      </c>
      <c r="F1052" s="1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>
        <f t="shared" si="97"/>
        <v>0</v>
      </c>
      <c r="Q1052" s="27" t="str">
        <f t="shared" si="98"/>
        <v>journalism</v>
      </c>
      <c r="R1052" s="27" t="str">
        <f t="shared" si="99"/>
        <v>audio</v>
      </c>
      <c r="S1052" s="14">
        <f t="shared" si="100"/>
        <v>42231.588854166665</v>
      </c>
      <c r="T1052" s="14">
        <f t="shared" si="101"/>
        <v>42261.588854166665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5">
        <v>500</v>
      </c>
      <c r="E1053" s="5">
        <v>0</v>
      </c>
      <c r="F1053" s="12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>
        <f t="shared" si="97"/>
        <v>0</v>
      </c>
      <c r="Q1053" s="27" t="str">
        <f t="shared" si="98"/>
        <v>journalism</v>
      </c>
      <c r="R1053" s="27" t="str">
        <f t="shared" si="99"/>
        <v>audio</v>
      </c>
      <c r="S1053" s="14">
        <f t="shared" si="100"/>
        <v>41849.805844907409</v>
      </c>
      <c r="T1053" s="14">
        <f t="shared" si="101"/>
        <v>41877.805844907409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5">
        <v>4336</v>
      </c>
      <c r="E1054" s="5">
        <v>0</v>
      </c>
      <c r="F1054" s="12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>
        <f t="shared" si="97"/>
        <v>0</v>
      </c>
      <c r="Q1054" s="27" t="str">
        <f t="shared" si="98"/>
        <v>journalism</v>
      </c>
      <c r="R1054" s="27" t="str">
        <f t="shared" si="99"/>
        <v>audio</v>
      </c>
      <c r="S1054" s="14">
        <f t="shared" si="100"/>
        <v>42483.589062499996</v>
      </c>
      <c r="T1054" s="14">
        <f t="shared" si="101"/>
        <v>42527.631249999999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5">
        <v>1500</v>
      </c>
      <c r="E1055" s="5">
        <v>15</v>
      </c>
      <c r="F1055" s="12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5">
        <f t="shared" si="97"/>
        <v>15</v>
      </c>
      <c r="Q1055" s="27" t="str">
        <f t="shared" si="98"/>
        <v>journalism</v>
      </c>
      <c r="R1055" s="27" t="str">
        <f t="shared" si="99"/>
        <v>audio</v>
      </c>
      <c r="S1055" s="14">
        <f t="shared" si="100"/>
        <v>42774.964490740742</v>
      </c>
      <c r="T1055" s="14">
        <f t="shared" si="101"/>
        <v>42799.964490740742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5">
        <v>2500</v>
      </c>
      <c r="E1056" s="5">
        <v>0</v>
      </c>
      <c r="F1056" s="12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>
        <f t="shared" si="97"/>
        <v>0</v>
      </c>
      <c r="Q1056" s="27" t="str">
        <f t="shared" si="98"/>
        <v>journalism</v>
      </c>
      <c r="R1056" s="27" t="str">
        <f t="shared" si="99"/>
        <v>audio</v>
      </c>
      <c r="S1056" s="14">
        <f t="shared" si="100"/>
        <v>41831.643506944441</v>
      </c>
      <c r="T1056" s="14">
        <f t="shared" si="101"/>
        <v>41861.708333333328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5">
        <v>3500</v>
      </c>
      <c r="E1057" s="5">
        <v>0</v>
      </c>
      <c r="F1057" s="12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>
        <f t="shared" si="97"/>
        <v>0</v>
      </c>
      <c r="Q1057" s="27" t="str">
        <f t="shared" si="98"/>
        <v>journalism</v>
      </c>
      <c r="R1057" s="27" t="str">
        <f t="shared" si="99"/>
        <v>audio</v>
      </c>
      <c r="S1057" s="14">
        <f t="shared" si="100"/>
        <v>42406.784085648142</v>
      </c>
      <c r="T1057" s="14">
        <f t="shared" si="101"/>
        <v>42436.784085648142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5">
        <v>10000</v>
      </c>
      <c r="E1058" s="5">
        <v>0</v>
      </c>
      <c r="F1058" s="12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>
        <f t="shared" si="97"/>
        <v>0</v>
      </c>
      <c r="Q1058" s="27" t="str">
        <f t="shared" si="98"/>
        <v>journalism</v>
      </c>
      <c r="R1058" s="27" t="str">
        <f t="shared" si="99"/>
        <v>audio</v>
      </c>
      <c r="S1058" s="14">
        <f t="shared" si="100"/>
        <v>42058.511307870365</v>
      </c>
      <c r="T1058" s="14">
        <f t="shared" si="101"/>
        <v>42118.469641203708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5">
        <v>10000</v>
      </c>
      <c r="E1059" s="5">
        <v>0</v>
      </c>
      <c r="F1059" s="12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>
        <f t="shared" si="97"/>
        <v>0</v>
      </c>
      <c r="Q1059" s="27" t="str">
        <f t="shared" si="98"/>
        <v>journalism</v>
      </c>
      <c r="R1059" s="27" t="str">
        <f t="shared" si="99"/>
        <v>audio</v>
      </c>
      <c r="S1059" s="14">
        <f t="shared" si="100"/>
        <v>42678.662997685176</v>
      </c>
      <c r="T1059" s="14">
        <f t="shared" si="101"/>
        <v>42708.704664351848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5">
        <v>40000</v>
      </c>
      <c r="E1060" s="5">
        <v>0</v>
      </c>
      <c r="F1060" s="12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>
        <f t="shared" si="97"/>
        <v>0</v>
      </c>
      <c r="Q1060" s="27" t="str">
        <f t="shared" si="98"/>
        <v>journalism</v>
      </c>
      <c r="R1060" s="27" t="str">
        <f t="shared" si="99"/>
        <v>audio</v>
      </c>
      <c r="S1060" s="14">
        <f t="shared" si="100"/>
        <v>42047.692627314813</v>
      </c>
      <c r="T1060" s="14">
        <f t="shared" si="101"/>
        <v>42088.791666666664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5">
        <v>1100</v>
      </c>
      <c r="E1061" s="5">
        <v>0</v>
      </c>
      <c r="F1061" s="12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>
        <f t="shared" si="97"/>
        <v>0</v>
      </c>
      <c r="Q1061" s="27" t="str">
        <f t="shared" si="98"/>
        <v>journalism</v>
      </c>
      <c r="R1061" s="27" t="str">
        <f t="shared" si="99"/>
        <v>audio</v>
      </c>
      <c r="S1061" s="14">
        <f t="shared" si="100"/>
        <v>42046.581666666665</v>
      </c>
      <c r="T1061" s="14">
        <f t="shared" si="101"/>
        <v>42076.54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5">
        <v>5000</v>
      </c>
      <c r="E1062" s="5">
        <v>50</v>
      </c>
      <c r="F1062" s="1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5">
        <f t="shared" si="97"/>
        <v>50</v>
      </c>
      <c r="Q1062" s="27" t="str">
        <f t="shared" si="98"/>
        <v>journalism</v>
      </c>
      <c r="R1062" s="27" t="str">
        <f t="shared" si="99"/>
        <v>audio</v>
      </c>
      <c r="S1062" s="14">
        <f t="shared" si="100"/>
        <v>42079.704780092587</v>
      </c>
      <c r="T1062" s="14">
        <f t="shared" si="101"/>
        <v>42109.704780092587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5">
        <v>4000</v>
      </c>
      <c r="E1063" s="5">
        <v>0</v>
      </c>
      <c r="F1063" s="12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>
        <f t="shared" si="97"/>
        <v>0</v>
      </c>
      <c r="Q1063" s="27" t="str">
        <f t="shared" si="98"/>
        <v>journalism</v>
      </c>
      <c r="R1063" s="27" t="str">
        <f t="shared" si="99"/>
        <v>audio</v>
      </c>
      <c r="S1063" s="14">
        <f t="shared" si="100"/>
        <v>42432.068379629629</v>
      </c>
      <c r="T1063" s="14">
        <f t="shared" si="101"/>
        <v>42491.833333333336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5">
        <v>199</v>
      </c>
      <c r="E1064" s="5">
        <v>190</v>
      </c>
      <c r="F1064" s="12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</v>
      </c>
      <c r="P1064" s="5">
        <f t="shared" si="97"/>
        <v>47.5</v>
      </c>
      <c r="Q1064" s="27" t="str">
        <f t="shared" si="98"/>
        <v>journalism</v>
      </c>
      <c r="R1064" s="27" t="str">
        <f t="shared" si="99"/>
        <v>audio</v>
      </c>
      <c r="S1064" s="14">
        <f t="shared" si="100"/>
        <v>42556.598854166667</v>
      </c>
      <c r="T1064" s="14">
        <f t="shared" si="101"/>
        <v>42563.598854166667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5">
        <v>1000</v>
      </c>
      <c r="E1065" s="5">
        <v>0</v>
      </c>
      <c r="F1065" s="12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>
        <f t="shared" si="97"/>
        <v>0</v>
      </c>
      <c r="Q1065" s="27" t="str">
        <f t="shared" si="98"/>
        <v>journalism</v>
      </c>
      <c r="R1065" s="27" t="str">
        <f t="shared" si="99"/>
        <v>audio</v>
      </c>
      <c r="S1065" s="14">
        <f t="shared" si="100"/>
        <v>42582.822476851848</v>
      </c>
      <c r="T1065" s="14">
        <f t="shared" si="101"/>
        <v>42612.822476851848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5">
        <v>90000</v>
      </c>
      <c r="E1066" s="5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9</v>
      </c>
      <c r="P1066" s="5">
        <f t="shared" si="97"/>
        <v>65.67</v>
      </c>
      <c r="Q1066" s="27" t="str">
        <f t="shared" si="98"/>
        <v>games</v>
      </c>
      <c r="R1066" s="27" t="str">
        <f t="shared" si="99"/>
        <v>video games</v>
      </c>
      <c r="S1066" s="14">
        <f t="shared" si="100"/>
        <v>41417.019710648143</v>
      </c>
      <c r="T1066" s="14">
        <f t="shared" si="101"/>
        <v>41462.019710648143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5">
        <v>3000</v>
      </c>
      <c r="E1067" s="5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3</v>
      </c>
      <c r="P1067" s="5">
        <f t="shared" si="97"/>
        <v>16.2</v>
      </c>
      <c r="Q1067" s="27" t="str">
        <f t="shared" si="98"/>
        <v>games</v>
      </c>
      <c r="R1067" s="27" t="str">
        <f t="shared" si="99"/>
        <v>video games</v>
      </c>
      <c r="S1067" s="14">
        <f t="shared" si="100"/>
        <v>41661.172708333332</v>
      </c>
      <c r="T1067" s="14">
        <f t="shared" si="101"/>
        <v>41689.172708333332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5">
        <v>150000</v>
      </c>
      <c r="E1068" s="5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</v>
      </c>
      <c r="P1068" s="5">
        <f t="shared" si="97"/>
        <v>34.130000000000003</v>
      </c>
      <c r="Q1068" s="27" t="str">
        <f t="shared" si="98"/>
        <v>games</v>
      </c>
      <c r="R1068" s="27" t="str">
        <f t="shared" si="99"/>
        <v>video games</v>
      </c>
      <c r="S1068" s="14">
        <f t="shared" si="100"/>
        <v>41445.754421296297</v>
      </c>
      <c r="T1068" s="14">
        <f t="shared" si="101"/>
        <v>41490.754421296297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5">
        <v>500</v>
      </c>
      <c r="E1069" s="5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5">
        <f t="shared" si="97"/>
        <v>13</v>
      </c>
      <c r="Q1069" s="27" t="str">
        <f t="shared" si="98"/>
        <v>games</v>
      </c>
      <c r="R1069" s="27" t="str">
        <f t="shared" si="99"/>
        <v>video games</v>
      </c>
      <c r="S1069" s="14">
        <f t="shared" si="100"/>
        <v>41599.647349537037</v>
      </c>
      <c r="T1069" s="14">
        <f t="shared" si="101"/>
        <v>41629.647349537037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5">
        <v>30000</v>
      </c>
      <c r="E1070" s="5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</v>
      </c>
      <c r="P1070" s="5">
        <f t="shared" si="97"/>
        <v>11.25</v>
      </c>
      <c r="Q1070" s="27" t="str">
        <f t="shared" si="98"/>
        <v>games</v>
      </c>
      <c r="R1070" s="27" t="str">
        <f t="shared" si="99"/>
        <v>video games</v>
      </c>
      <c r="S1070" s="14">
        <f t="shared" si="100"/>
        <v>42440.162777777768</v>
      </c>
      <c r="T1070" s="14">
        <f t="shared" si="101"/>
        <v>42470.121111111112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5">
        <v>2200</v>
      </c>
      <c r="E1071" s="5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39</v>
      </c>
      <c r="P1071" s="5">
        <f t="shared" si="97"/>
        <v>40.479999999999997</v>
      </c>
      <c r="Q1071" s="27" t="str">
        <f t="shared" si="98"/>
        <v>games</v>
      </c>
      <c r="R1071" s="27" t="str">
        <f t="shared" si="99"/>
        <v>video games</v>
      </c>
      <c r="S1071" s="14">
        <f t="shared" si="100"/>
        <v>41572.021516203698</v>
      </c>
      <c r="T1071" s="14">
        <f t="shared" si="101"/>
        <v>41604.06318287037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5">
        <v>10000</v>
      </c>
      <c r="E1072" s="5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1</v>
      </c>
      <c r="P1072" s="5">
        <f t="shared" si="97"/>
        <v>35</v>
      </c>
      <c r="Q1072" s="27" t="str">
        <f t="shared" si="98"/>
        <v>games</v>
      </c>
      <c r="R1072" s="27" t="str">
        <f t="shared" si="99"/>
        <v>video games</v>
      </c>
      <c r="S1072" s="14">
        <f t="shared" si="100"/>
        <v>41162.803495370368</v>
      </c>
      <c r="T1072" s="14">
        <f t="shared" si="101"/>
        <v>41182.803495370368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5">
        <v>100</v>
      </c>
      <c r="E1073" s="5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>
        <f t="shared" si="97"/>
        <v>0</v>
      </c>
      <c r="Q1073" s="27" t="str">
        <f t="shared" si="98"/>
        <v>games</v>
      </c>
      <c r="R1073" s="27" t="str">
        <f t="shared" si="99"/>
        <v>video games</v>
      </c>
      <c r="S1073" s="14">
        <f t="shared" si="100"/>
        <v>42295.545057870368</v>
      </c>
      <c r="T1073" s="14">
        <f t="shared" si="101"/>
        <v>42325.586724537039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5">
        <v>75000</v>
      </c>
      <c r="E1074" s="5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0</v>
      </c>
      <c r="P1074" s="5">
        <f t="shared" si="97"/>
        <v>12.75</v>
      </c>
      <c r="Q1074" s="27" t="str">
        <f t="shared" si="98"/>
        <v>games</v>
      </c>
      <c r="R1074" s="27" t="str">
        <f t="shared" si="99"/>
        <v>video games</v>
      </c>
      <c r="S1074" s="14">
        <f t="shared" si="100"/>
        <v>41645.623807870368</v>
      </c>
      <c r="T1074" s="14">
        <f t="shared" si="101"/>
        <v>41675.623807870368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5">
        <v>750</v>
      </c>
      <c r="E1075" s="5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</v>
      </c>
      <c r="P1075" s="5">
        <f t="shared" si="97"/>
        <v>10</v>
      </c>
      <c r="Q1075" s="27" t="str">
        <f t="shared" si="98"/>
        <v>games</v>
      </c>
      <c r="R1075" s="27" t="str">
        <f t="shared" si="99"/>
        <v>video games</v>
      </c>
      <c r="S1075" s="14">
        <f t="shared" si="100"/>
        <v>40802.756261574068</v>
      </c>
      <c r="T1075" s="14">
        <f t="shared" si="101"/>
        <v>40832.756261574068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5">
        <v>54000</v>
      </c>
      <c r="E1076" s="5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</v>
      </c>
      <c r="P1076" s="5">
        <f t="shared" si="97"/>
        <v>113.57</v>
      </c>
      <c r="Q1076" s="27" t="str">
        <f t="shared" si="98"/>
        <v>games</v>
      </c>
      <c r="R1076" s="27" t="str">
        <f t="shared" si="99"/>
        <v>video games</v>
      </c>
      <c r="S1076" s="14">
        <f t="shared" si="100"/>
        <v>41612.964641203704</v>
      </c>
      <c r="T1076" s="14">
        <f t="shared" si="101"/>
        <v>41642.964641203704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5">
        <v>1000</v>
      </c>
      <c r="E1077" s="5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5</v>
      </c>
      <c r="P1077" s="5">
        <f t="shared" si="97"/>
        <v>15</v>
      </c>
      <c r="Q1077" s="27" t="str">
        <f t="shared" si="98"/>
        <v>games</v>
      </c>
      <c r="R1077" s="27" t="str">
        <f t="shared" si="99"/>
        <v>video games</v>
      </c>
      <c r="S1077" s="14">
        <f t="shared" si="100"/>
        <v>41005.695787037032</v>
      </c>
      <c r="T1077" s="14">
        <f t="shared" si="101"/>
        <v>41035.695787037032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5">
        <v>75000</v>
      </c>
      <c r="E1078" s="5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63</v>
      </c>
      <c r="P1078" s="5">
        <f t="shared" si="97"/>
        <v>48.28</v>
      </c>
      <c r="Q1078" s="27" t="str">
        <f t="shared" si="98"/>
        <v>games</v>
      </c>
      <c r="R1078" s="27" t="str">
        <f t="shared" si="99"/>
        <v>video games</v>
      </c>
      <c r="S1078" s="14">
        <f t="shared" si="100"/>
        <v>41838.169560185182</v>
      </c>
      <c r="T1078" s="14">
        <f t="shared" si="101"/>
        <v>41893.169560185182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5">
        <v>25000</v>
      </c>
      <c r="E1079" s="5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28.999999999999996</v>
      </c>
      <c r="P1079" s="5">
        <f t="shared" si="97"/>
        <v>43.98</v>
      </c>
      <c r="Q1079" s="27" t="str">
        <f t="shared" si="98"/>
        <v>games</v>
      </c>
      <c r="R1079" s="27" t="str">
        <f t="shared" si="99"/>
        <v>video games</v>
      </c>
      <c r="S1079" s="14">
        <f t="shared" si="100"/>
        <v>42352.958460648144</v>
      </c>
      <c r="T1079" s="14">
        <f t="shared" si="101"/>
        <v>42382.958460648144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5">
        <v>600</v>
      </c>
      <c r="E1080" s="5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8</v>
      </c>
      <c r="P1080" s="5">
        <f t="shared" si="97"/>
        <v>9</v>
      </c>
      <c r="Q1080" s="27" t="str">
        <f t="shared" si="98"/>
        <v>games</v>
      </c>
      <c r="R1080" s="27" t="str">
        <f t="shared" si="99"/>
        <v>video games</v>
      </c>
      <c r="S1080" s="14">
        <f t="shared" si="100"/>
        <v>40700.987511574072</v>
      </c>
      <c r="T1080" s="14">
        <f t="shared" si="101"/>
        <v>40745.987511574072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5">
        <v>26000</v>
      </c>
      <c r="E1081" s="5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3</v>
      </c>
      <c r="P1081" s="5">
        <f t="shared" si="97"/>
        <v>37.67</v>
      </c>
      <c r="Q1081" s="27" t="str">
        <f t="shared" si="98"/>
        <v>games</v>
      </c>
      <c r="R1081" s="27" t="str">
        <f t="shared" si="99"/>
        <v>video games</v>
      </c>
      <c r="S1081" s="14">
        <f t="shared" si="100"/>
        <v>42479.35805555556</v>
      </c>
      <c r="T1081" s="14">
        <f t="shared" si="101"/>
        <v>42504.35805555556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5">
        <v>20000</v>
      </c>
      <c r="E1082" s="5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</v>
      </c>
      <c r="P1082" s="5">
        <f t="shared" si="97"/>
        <v>18.579999999999998</v>
      </c>
      <c r="Q1082" s="27" t="str">
        <f t="shared" si="98"/>
        <v>games</v>
      </c>
      <c r="R1082" s="27" t="str">
        <f t="shared" si="99"/>
        <v>video games</v>
      </c>
      <c r="S1082" s="14">
        <f t="shared" si="100"/>
        <v>41739.929780092592</v>
      </c>
      <c r="T1082" s="14">
        <f t="shared" si="101"/>
        <v>41769.929780092592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5">
        <v>68000</v>
      </c>
      <c r="E1083" s="5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0</v>
      </c>
      <c r="P1083" s="5">
        <f t="shared" si="97"/>
        <v>3</v>
      </c>
      <c r="Q1083" s="27" t="str">
        <f t="shared" si="98"/>
        <v>games</v>
      </c>
      <c r="R1083" s="27" t="str">
        <f t="shared" si="99"/>
        <v>video games</v>
      </c>
      <c r="S1083" s="14">
        <f t="shared" si="100"/>
        <v>42002.718657407408</v>
      </c>
      <c r="T1083" s="14">
        <f t="shared" si="101"/>
        <v>42032.718657407408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5">
        <v>10000</v>
      </c>
      <c r="E1084" s="5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1</v>
      </c>
      <c r="P1084" s="5">
        <f t="shared" si="97"/>
        <v>18.670000000000002</v>
      </c>
      <c r="Q1084" s="27" t="str">
        <f t="shared" si="98"/>
        <v>games</v>
      </c>
      <c r="R1084" s="27" t="str">
        <f t="shared" si="99"/>
        <v>video games</v>
      </c>
      <c r="S1084" s="14">
        <f t="shared" si="100"/>
        <v>41101.697777777779</v>
      </c>
      <c r="T1084" s="14">
        <f t="shared" si="101"/>
        <v>41131.697777777779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5">
        <v>50000</v>
      </c>
      <c r="E1085" s="5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1</v>
      </c>
      <c r="P1085" s="5">
        <f t="shared" si="97"/>
        <v>410</v>
      </c>
      <c r="Q1085" s="27" t="str">
        <f t="shared" si="98"/>
        <v>games</v>
      </c>
      <c r="R1085" s="27" t="str">
        <f t="shared" si="99"/>
        <v>video games</v>
      </c>
      <c r="S1085" s="14">
        <f t="shared" si="100"/>
        <v>41793.451192129629</v>
      </c>
      <c r="T1085" s="14">
        <f t="shared" si="101"/>
        <v>41853.451192129629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5">
        <v>550</v>
      </c>
      <c r="E1086" s="5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>
        <f t="shared" si="97"/>
        <v>0</v>
      </c>
      <c r="Q1086" s="27" t="str">
        <f t="shared" si="98"/>
        <v>games</v>
      </c>
      <c r="R1086" s="27" t="str">
        <f t="shared" si="99"/>
        <v>video games</v>
      </c>
      <c r="S1086" s="14">
        <f t="shared" si="100"/>
        <v>41829.703749999993</v>
      </c>
      <c r="T1086" s="14">
        <f t="shared" si="101"/>
        <v>41859.703749999993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5">
        <v>30000</v>
      </c>
      <c r="E1087" s="5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</v>
      </c>
      <c r="P1087" s="5">
        <f t="shared" si="97"/>
        <v>114</v>
      </c>
      <c r="Q1087" s="27" t="str">
        <f t="shared" si="98"/>
        <v>games</v>
      </c>
      <c r="R1087" s="27" t="str">
        <f t="shared" si="99"/>
        <v>video games</v>
      </c>
      <c r="S1087" s="14">
        <f t="shared" si="100"/>
        <v>42413.462673611109</v>
      </c>
      <c r="T1087" s="14">
        <f t="shared" si="101"/>
        <v>42443.421006944445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5">
        <v>18000</v>
      </c>
      <c r="E1088" s="5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0</v>
      </c>
      <c r="P1088" s="5">
        <f t="shared" si="97"/>
        <v>7.5</v>
      </c>
      <c r="Q1088" s="27" t="str">
        <f t="shared" si="98"/>
        <v>games</v>
      </c>
      <c r="R1088" s="27" t="str">
        <f t="shared" si="99"/>
        <v>video games</v>
      </c>
      <c r="S1088" s="14">
        <f t="shared" si="100"/>
        <v>41845.658460648148</v>
      </c>
      <c r="T1088" s="14">
        <f t="shared" si="101"/>
        <v>41875.658460648148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5">
        <v>1100</v>
      </c>
      <c r="E1089" s="5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>
        <f t="shared" si="97"/>
        <v>0</v>
      </c>
      <c r="Q1089" s="27" t="str">
        <f t="shared" si="98"/>
        <v>games</v>
      </c>
      <c r="R1089" s="27" t="str">
        <f t="shared" si="99"/>
        <v>video games</v>
      </c>
      <c r="S1089" s="14">
        <f t="shared" si="100"/>
        <v>41775.505636574075</v>
      </c>
      <c r="T1089" s="14">
        <f t="shared" si="101"/>
        <v>41805.505636574075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5">
        <v>45000</v>
      </c>
      <c r="E1090" s="5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14.000000000000002</v>
      </c>
      <c r="P1090" s="5">
        <f t="shared" si="97"/>
        <v>43.42</v>
      </c>
      <c r="Q1090" s="27" t="str">
        <f t="shared" si="98"/>
        <v>games</v>
      </c>
      <c r="R1090" s="27" t="str">
        <f t="shared" si="99"/>
        <v>video games</v>
      </c>
      <c r="S1090" s="14">
        <f t="shared" si="100"/>
        <v>41723.591053240736</v>
      </c>
      <c r="T1090" s="14">
        <f t="shared" si="101"/>
        <v>41753.591053240736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5">
        <v>15000</v>
      </c>
      <c r="E1091" s="5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ROUND(E1091/D1091,2)*100</f>
        <v>8</v>
      </c>
      <c r="P1091" s="5">
        <f t="shared" ref="P1091:P1154" si="103">IF(L1091=0,0,ROUND(E1091/L1091,2))</f>
        <v>23.96</v>
      </c>
      <c r="Q1091" s="27" t="str">
        <f t="shared" ref="Q1091:Q1154" si="104">IF((FIND("/",N1091,1)&gt;0),
LEFT(N1091,(FIND("/",N1091,1)-1)),N1091)</f>
        <v>games</v>
      </c>
      <c r="R1091" s="27" t="str">
        <f t="shared" ref="R1091:R1154" si="105">IF((FIND("/",N1091,1)&gt;0),
RIGHT(N1091,(LEN(N1091)-1-LEN(Q1091))),"")</f>
        <v>video games</v>
      </c>
      <c r="S1091" s="14">
        <f t="shared" ref="S1091:S1154" si="106">(((J1091/60)/60)/24)+DATE(1970,1,1)+(-5/24)</f>
        <v>42150.981192129628</v>
      </c>
      <c r="T1091" s="14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5">
        <v>12999</v>
      </c>
      <c r="E1092" s="5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0</v>
      </c>
      <c r="P1092" s="5">
        <f t="shared" si="103"/>
        <v>5</v>
      </c>
      <c r="Q1092" s="27" t="str">
        <f t="shared" si="104"/>
        <v>games</v>
      </c>
      <c r="R1092" s="27" t="str">
        <f t="shared" si="105"/>
        <v>video games</v>
      </c>
      <c r="S1092" s="14">
        <f t="shared" si="106"/>
        <v>42122.977465277778</v>
      </c>
      <c r="T1092" s="14">
        <f t="shared" si="107"/>
        <v>42152.977465277778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5">
        <v>200</v>
      </c>
      <c r="E1093" s="5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13</v>
      </c>
      <c r="P1093" s="5">
        <f t="shared" si="103"/>
        <v>12.5</v>
      </c>
      <c r="Q1093" s="27" t="str">
        <f t="shared" si="104"/>
        <v>games</v>
      </c>
      <c r="R1093" s="27" t="str">
        <f t="shared" si="105"/>
        <v>video games</v>
      </c>
      <c r="S1093" s="14">
        <f t="shared" si="106"/>
        <v>42440.611944444441</v>
      </c>
      <c r="T1093" s="14">
        <f t="shared" si="107"/>
        <v>42470.57027777777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5">
        <v>2000</v>
      </c>
      <c r="E1094" s="5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</v>
      </c>
      <c r="P1094" s="5">
        <f t="shared" si="103"/>
        <v>3</v>
      </c>
      <c r="Q1094" s="27" t="str">
        <f t="shared" si="104"/>
        <v>games</v>
      </c>
      <c r="R1094" s="27" t="str">
        <f t="shared" si="105"/>
        <v>video games</v>
      </c>
      <c r="S1094" s="14">
        <f t="shared" si="106"/>
        <v>41249.817569444444</v>
      </c>
      <c r="T1094" s="14">
        <f t="shared" si="107"/>
        <v>41279.817569444444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5">
        <v>300</v>
      </c>
      <c r="E1095" s="5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14.000000000000002</v>
      </c>
      <c r="P1095" s="5">
        <f t="shared" si="103"/>
        <v>10.56</v>
      </c>
      <c r="Q1095" s="27" t="str">
        <f t="shared" si="104"/>
        <v>games</v>
      </c>
      <c r="R1095" s="27" t="str">
        <f t="shared" si="105"/>
        <v>video games</v>
      </c>
      <c r="S1095" s="14">
        <f t="shared" si="106"/>
        <v>42396.765474537031</v>
      </c>
      <c r="T1095" s="14">
        <f t="shared" si="107"/>
        <v>42411.765474537031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5">
        <v>18000</v>
      </c>
      <c r="E1096" s="5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</v>
      </c>
      <c r="P1096" s="5">
        <f t="shared" si="103"/>
        <v>122</v>
      </c>
      <c r="Q1096" s="27" t="str">
        <f t="shared" si="104"/>
        <v>games</v>
      </c>
      <c r="R1096" s="27" t="str">
        <f t="shared" si="105"/>
        <v>video games</v>
      </c>
      <c r="S1096" s="14">
        <f t="shared" si="106"/>
        <v>40795.505011574067</v>
      </c>
      <c r="T1096" s="14">
        <f t="shared" si="107"/>
        <v>40825.505011574067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5">
        <v>500000</v>
      </c>
      <c r="E1097" s="5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</v>
      </c>
      <c r="P1097" s="5">
        <f t="shared" si="103"/>
        <v>267.81</v>
      </c>
      <c r="Q1097" s="27" t="str">
        <f t="shared" si="104"/>
        <v>games</v>
      </c>
      <c r="R1097" s="27" t="str">
        <f t="shared" si="105"/>
        <v>video games</v>
      </c>
      <c r="S1097" s="14">
        <f t="shared" si="106"/>
        <v>41486.328935185185</v>
      </c>
      <c r="T1097" s="14">
        <f t="shared" si="107"/>
        <v>41516.328935185185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5">
        <v>12000</v>
      </c>
      <c r="E1098" s="5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18</v>
      </c>
      <c r="P1098" s="5">
        <f t="shared" si="103"/>
        <v>74.209999999999994</v>
      </c>
      <c r="Q1098" s="27" t="str">
        <f t="shared" si="104"/>
        <v>games</v>
      </c>
      <c r="R1098" s="27" t="str">
        <f t="shared" si="105"/>
        <v>video games</v>
      </c>
      <c r="S1098" s="14">
        <f t="shared" si="106"/>
        <v>41885.309652777774</v>
      </c>
      <c r="T1098" s="14">
        <f t="shared" si="107"/>
        <v>41915.9375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5">
        <v>100000</v>
      </c>
      <c r="E1099" s="5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0</v>
      </c>
      <c r="P1099" s="5">
        <f t="shared" si="103"/>
        <v>6.71</v>
      </c>
      <c r="Q1099" s="27" t="str">
        <f t="shared" si="104"/>
        <v>games</v>
      </c>
      <c r="R1099" s="27" t="str">
        <f t="shared" si="105"/>
        <v>video games</v>
      </c>
      <c r="S1099" s="14">
        <f t="shared" si="106"/>
        <v>41660.584224537037</v>
      </c>
      <c r="T1099" s="14">
        <f t="shared" si="107"/>
        <v>41700.584224537037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5">
        <v>25000</v>
      </c>
      <c r="E1100" s="5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7.0000000000000009</v>
      </c>
      <c r="P1100" s="5">
        <f t="shared" si="103"/>
        <v>81.95</v>
      </c>
      <c r="Q1100" s="27" t="str">
        <f t="shared" si="104"/>
        <v>games</v>
      </c>
      <c r="R1100" s="27" t="str">
        <f t="shared" si="105"/>
        <v>video games</v>
      </c>
      <c r="S1100" s="14">
        <f t="shared" si="106"/>
        <v>41712.554340277777</v>
      </c>
      <c r="T1100" s="14">
        <f t="shared" si="107"/>
        <v>41742.554340277777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5">
        <v>5000</v>
      </c>
      <c r="E1101" s="5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1</v>
      </c>
      <c r="P1101" s="5">
        <f t="shared" si="103"/>
        <v>25</v>
      </c>
      <c r="Q1101" s="27" t="str">
        <f t="shared" si="104"/>
        <v>games</v>
      </c>
      <c r="R1101" s="27" t="str">
        <f t="shared" si="105"/>
        <v>video games</v>
      </c>
      <c r="S1101" s="14">
        <f t="shared" si="106"/>
        <v>42107.628101851849</v>
      </c>
      <c r="T1101" s="14">
        <f t="shared" si="107"/>
        <v>42137.628101851849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5">
        <v>4000</v>
      </c>
      <c r="E1102" s="5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3</v>
      </c>
      <c r="P1102" s="5">
        <f t="shared" si="103"/>
        <v>10</v>
      </c>
      <c r="Q1102" s="27" t="str">
        <f t="shared" si="104"/>
        <v>games</v>
      </c>
      <c r="R1102" s="27" t="str">
        <f t="shared" si="105"/>
        <v>video games</v>
      </c>
      <c r="S1102" s="14">
        <f t="shared" si="106"/>
        <v>42383.902442129627</v>
      </c>
      <c r="T1102" s="14">
        <f t="shared" si="107"/>
        <v>42413.902442129627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5">
        <v>100000</v>
      </c>
      <c r="E1103" s="5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0</v>
      </c>
      <c r="P1103" s="5">
        <f t="shared" si="103"/>
        <v>6.83</v>
      </c>
      <c r="Q1103" s="27" t="str">
        <f t="shared" si="104"/>
        <v>games</v>
      </c>
      <c r="R1103" s="27" t="str">
        <f t="shared" si="105"/>
        <v>video games</v>
      </c>
      <c r="S1103" s="14">
        <f t="shared" si="106"/>
        <v>42538.564097222225</v>
      </c>
      <c r="T1103" s="14">
        <f t="shared" si="107"/>
        <v>42565.549999999996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5">
        <v>8000</v>
      </c>
      <c r="E1104" s="5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</v>
      </c>
      <c r="P1104" s="5">
        <f t="shared" si="103"/>
        <v>17.71</v>
      </c>
      <c r="Q1104" s="27" t="str">
        <f t="shared" si="104"/>
        <v>games</v>
      </c>
      <c r="R1104" s="27" t="str">
        <f t="shared" si="105"/>
        <v>video games</v>
      </c>
      <c r="S1104" s="14">
        <f t="shared" si="106"/>
        <v>41576.837094907409</v>
      </c>
      <c r="T1104" s="14">
        <f t="shared" si="107"/>
        <v>41617.040972222218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5">
        <v>15000</v>
      </c>
      <c r="E1105" s="5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2</v>
      </c>
      <c r="P1105" s="5">
        <f t="shared" si="103"/>
        <v>16.2</v>
      </c>
      <c r="Q1105" s="27" t="str">
        <f t="shared" si="104"/>
        <v>games</v>
      </c>
      <c r="R1105" s="27" t="str">
        <f t="shared" si="105"/>
        <v>video games</v>
      </c>
      <c r="S1105" s="14">
        <f t="shared" si="106"/>
        <v>42479.013773148145</v>
      </c>
      <c r="T1105" s="14">
        <f t="shared" si="107"/>
        <v>42539.013773148145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5">
        <v>60000</v>
      </c>
      <c r="E1106" s="5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5</v>
      </c>
      <c r="P1106" s="5">
        <f t="shared" si="103"/>
        <v>80.3</v>
      </c>
      <c r="Q1106" s="27" t="str">
        <f t="shared" si="104"/>
        <v>games</v>
      </c>
      <c r="R1106" s="27" t="str">
        <f t="shared" si="105"/>
        <v>video games</v>
      </c>
      <c r="S1106" s="14">
        <f t="shared" si="106"/>
        <v>41771.201631944445</v>
      </c>
      <c r="T1106" s="14">
        <f t="shared" si="107"/>
        <v>41801.201631944445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5">
        <v>900000</v>
      </c>
      <c r="E1107" s="5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</v>
      </c>
      <c r="P1107" s="5">
        <f t="shared" si="103"/>
        <v>71.55</v>
      </c>
      <c r="Q1107" s="27" t="str">
        <f t="shared" si="104"/>
        <v>games</v>
      </c>
      <c r="R1107" s="27" t="str">
        <f t="shared" si="105"/>
        <v>video games</v>
      </c>
      <c r="S1107" s="14">
        <f t="shared" si="106"/>
        <v>41691.927395833329</v>
      </c>
      <c r="T1107" s="14">
        <f t="shared" si="107"/>
        <v>41721.885729166665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5">
        <v>400</v>
      </c>
      <c r="E1108" s="5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</v>
      </c>
      <c r="P1108" s="5">
        <f t="shared" si="103"/>
        <v>23.57</v>
      </c>
      <c r="Q1108" s="27" t="str">
        <f t="shared" si="104"/>
        <v>games</v>
      </c>
      <c r="R1108" s="27" t="str">
        <f t="shared" si="105"/>
        <v>video games</v>
      </c>
      <c r="S1108" s="14">
        <f t="shared" si="106"/>
        <v>40973.532118055555</v>
      </c>
      <c r="T1108" s="14">
        <f t="shared" si="107"/>
        <v>41003.490451388883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5">
        <v>10000</v>
      </c>
      <c r="E1109" s="5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>
        <f t="shared" si="103"/>
        <v>0</v>
      </c>
      <c r="Q1109" s="27" t="str">
        <f t="shared" si="104"/>
        <v>games</v>
      </c>
      <c r="R1109" s="27" t="str">
        <f t="shared" si="105"/>
        <v>video games</v>
      </c>
      <c r="S1109" s="14">
        <f t="shared" si="106"/>
        <v>41813.653055555551</v>
      </c>
      <c r="T1109" s="14">
        <f t="shared" si="107"/>
        <v>41843.653055555551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5">
        <v>25000</v>
      </c>
      <c r="E1110" s="5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3</v>
      </c>
      <c r="P1110" s="5">
        <f t="shared" si="103"/>
        <v>34.880000000000003</v>
      </c>
      <c r="Q1110" s="27" t="str">
        <f t="shared" si="104"/>
        <v>games</v>
      </c>
      <c r="R1110" s="27" t="str">
        <f t="shared" si="105"/>
        <v>video games</v>
      </c>
      <c r="S1110" s="14">
        <f t="shared" si="106"/>
        <v>40952.42864583333</v>
      </c>
      <c r="T1110" s="14">
        <f t="shared" si="107"/>
        <v>41012.386979166666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5">
        <v>10000</v>
      </c>
      <c r="E1111" s="5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</v>
      </c>
      <c r="P1111" s="5">
        <f t="shared" si="103"/>
        <v>15</v>
      </c>
      <c r="Q1111" s="27" t="str">
        <f t="shared" si="104"/>
        <v>games</v>
      </c>
      <c r="R1111" s="27" t="str">
        <f t="shared" si="105"/>
        <v>video games</v>
      </c>
      <c r="S1111" s="14">
        <f t="shared" si="106"/>
        <v>42662.543865740743</v>
      </c>
      <c r="T1111" s="14">
        <f t="shared" si="107"/>
        <v>42692.5855324074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5">
        <v>50000</v>
      </c>
      <c r="E1112" s="5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1</v>
      </c>
      <c r="P1112" s="5">
        <f t="shared" si="103"/>
        <v>23.18</v>
      </c>
      <c r="Q1112" s="27" t="str">
        <f t="shared" si="104"/>
        <v>games</v>
      </c>
      <c r="R1112" s="27" t="str">
        <f t="shared" si="105"/>
        <v>video games</v>
      </c>
      <c r="S1112" s="14">
        <f t="shared" si="106"/>
        <v>41220.72479166666</v>
      </c>
      <c r="T1112" s="14">
        <f t="shared" si="107"/>
        <v>41250.72479166666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5">
        <v>2500</v>
      </c>
      <c r="E1113" s="5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</v>
      </c>
      <c r="P1113" s="5">
        <f t="shared" si="103"/>
        <v>1</v>
      </c>
      <c r="Q1113" s="27" t="str">
        <f t="shared" si="104"/>
        <v>games</v>
      </c>
      <c r="R1113" s="27" t="str">
        <f t="shared" si="105"/>
        <v>video games</v>
      </c>
      <c r="S1113" s="14">
        <f t="shared" si="106"/>
        <v>42346.995254629634</v>
      </c>
      <c r="T1113" s="14">
        <f t="shared" si="107"/>
        <v>42376.995254629634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5">
        <v>88000</v>
      </c>
      <c r="E1114" s="5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36</v>
      </c>
      <c r="P1114" s="5">
        <f t="shared" si="103"/>
        <v>100.23</v>
      </c>
      <c r="Q1114" s="27" t="str">
        <f t="shared" si="104"/>
        <v>games</v>
      </c>
      <c r="R1114" s="27" t="str">
        <f t="shared" si="105"/>
        <v>video games</v>
      </c>
      <c r="S1114" s="14">
        <f t="shared" si="106"/>
        <v>41963.551053240742</v>
      </c>
      <c r="T1114" s="14">
        <f t="shared" si="107"/>
        <v>42023.145833333336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5">
        <v>1000</v>
      </c>
      <c r="E1115" s="5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1</v>
      </c>
      <c r="P1115" s="5">
        <f t="shared" si="103"/>
        <v>5</v>
      </c>
      <c r="Q1115" s="27" t="str">
        <f t="shared" si="104"/>
        <v>games</v>
      </c>
      <c r="R1115" s="27" t="str">
        <f t="shared" si="105"/>
        <v>video games</v>
      </c>
      <c r="S1115" s="14">
        <f t="shared" si="106"/>
        <v>41835.768749999996</v>
      </c>
      <c r="T1115" s="14">
        <f t="shared" si="107"/>
        <v>41865.768749999996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5">
        <v>6000</v>
      </c>
      <c r="E1116" s="5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</v>
      </c>
      <c r="P1116" s="5">
        <f t="shared" si="103"/>
        <v>3.33</v>
      </c>
      <c r="Q1116" s="27" t="str">
        <f t="shared" si="104"/>
        <v>games</v>
      </c>
      <c r="R1116" s="27" t="str">
        <f t="shared" si="105"/>
        <v>video games</v>
      </c>
      <c r="S1116" s="14">
        <f t="shared" si="106"/>
        <v>41526.13758101852</v>
      </c>
      <c r="T1116" s="14">
        <f t="shared" si="107"/>
        <v>41556.13758101852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5">
        <v>40000</v>
      </c>
      <c r="E1117" s="5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</v>
      </c>
      <c r="P1117" s="5">
        <f t="shared" si="103"/>
        <v>13.25</v>
      </c>
      <c r="Q1117" s="27" t="str">
        <f t="shared" si="104"/>
        <v>games</v>
      </c>
      <c r="R1117" s="27" t="str">
        <f t="shared" si="105"/>
        <v>video games</v>
      </c>
      <c r="S1117" s="14">
        <f t="shared" si="106"/>
        <v>42429.487210648142</v>
      </c>
      <c r="T1117" s="14">
        <f t="shared" si="107"/>
        <v>42459.445543981477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5">
        <v>500000</v>
      </c>
      <c r="E1118" s="5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0</v>
      </c>
      <c r="P1118" s="5">
        <f t="shared" si="103"/>
        <v>17.850000000000001</v>
      </c>
      <c r="Q1118" s="27" t="str">
        <f t="shared" si="104"/>
        <v>games</v>
      </c>
      <c r="R1118" s="27" t="str">
        <f t="shared" si="105"/>
        <v>video games</v>
      </c>
      <c r="S1118" s="14">
        <f t="shared" si="106"/>
        <v>41009.638981481476</v>
      </c>
      <c r="T1118" s="14">
        <f t="shared" si="107"/>
        <v>41069.638981481476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5">
        <v>1000</v>
      </c>
      <c r="E1119" s="5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</v>
      </c>
      <c r="P1119" s="5">
        <f t="shared" si="103"/>
        <v>10.38</v>
      </c>
      <c r="Q1119" s="27" t="str">
        <f t="shared" si="104"/>
        <v>games</v>
      </c>
      <c r="R1119" s="27" t="str">
        <f t="shared" si="105"/>
        <v>video games</v>
      </c>
      <c r="S1119" s="14">
        <f t="shared" si="106"/>
        <v>42333.390196759261</v>
      </c>
      <c r="T1119" s="14">
        <f t="shared" si="107"/>
        <v>42363.390196759261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5">
        <v>4500</v>
      </c>
      <c r="E1120" s="5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</v>
      </c>
      <c r="P1120" s="5">
        <f t="shared" si="103"/>
        <v>36.33</v>
      </c>
      <c r="Q1120" s="27" t="str">
        <f t="shared" si="104"/>
        <v>games</v>
      </c>
      <c r="R1120" s="27" t="str">
        <f t="shared" si="105"/>
        <v>video games</v>
      </c>
      <c r="S1120" s="14">
        <f t="shared" si="106"/>
        <v>41703.958090277774</v>
      </c>
      <c r="T1120" s="14">
        <f t="shared" si="107"/>
        <v>41733.91642361111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5">
        <v>2100</v>
      </c>
      <c r="E1121" s="5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</v>
      </c>
      <c r="P1121" s="5">
        <f t="shared" si="103"/>
        <v>5</v>
      </c>
      <c r="Q1121" s="27" t="str">
        <f t="shared" si="104"/>
        <v>games</v>
      </c>
      <c r="R1121" s="27" t="str">
        <f t="shared" si="105"/>
        <v>video games</v>
      </c>
      <c r="S1121" s="14">
        <f t="shared" si="106"/>
        <v>41722.584074074075</v>
      </c>
      <c r="T1121" s="14">
        <f t="shared" si="107"/>
        <v>41735.584074074075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5">
        <v>25000</v>
      </c>
      <c r="E1122" s="5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>
        <f t="shared" si="103"/>
        <v>0</v>
      </c>
      <c r="Q1122" s="27" t="str">
        <f t="shared" si="104"/>
        <v>games</v>
      </c>
      <c r="R1122" s="27" t="str">
        <f t="shared" si="105"/>
        <v>video games</v>
      </c>
      <c r="S1122" s="14">
        <f t="shared" si="106"/>
        <v>40799.664351851847</v>
      </c>
      <c r="T1122" s="14">
        <f t="shared" si="107"/>
        <v>40844.664351851847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5">
        <v>250000</v>
      </c>
      <c r="E1123" s="5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0</v>
      </c>
      <c r="P1123" s="5">
        <f t="shared" si="103"/>
        <v>5.8</v>
      </c>
      <c r="Q1123" s="27" t="str">
        <f t="shared" si="104"/>
        <v>games</v>
      </c>
      <c r="R1123" s="27" t="str">
        <f t="shared" si="105"/>
        <v>video games</v>
      </c>
      <c r="S1123" s="14">
        <f t="shared" si="106"/>
        <v>42412.72587962963</v>
      </c>
      <c r="T1123" s="14">
        <f t="shared" si="107"/>
        <v>42442.684212962959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5">
        <v>3200</v>
      </c>
      <c r="E1124" s="5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>
        <f t="shared" si="103"/>
        <v>0</v>
      </c>
      <c r="Q1124" s="27" t="str">
        <f t="shared" si="104"/>
        <v>games</v>
      </c>
      <c r="R1124" s="27" t="str">
        <f t="shared" si="105"/>
        <v>video games</v>
      </c>
      <c r="S1124" s="14">
        <f t="shared" si="106"/>
        <v>41410.495659722219</v>
      </c>
      <c r="T1124" s="14">
        <f t="shared" si="107"/>
        <v>41424.495659722219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5">
        <v>5000</v>
      </c>
      <c r="E1125" s="5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</v>
      </c>
      <c r="P1125" s="5">
        <f t="shared" si="103"/>
        <v>3.67</v>
      </c>
      <c r="Q1125" s="27" t="str">
        <f t="shared" si="104"/>
        <v>games</v>
      </c>
      <c r="R1125" s="27" t="str">
        <f t="shared" si="105"/>
        <v>video games</v>
      </c>
      <c r="S1125" s="14">
        <f t="shared" si="106"/>
        <v>41718.315370370365</v>
      </c>
      <c r="T1125" s="14">
        <f t="shared" si="107"/>
        <v>41748.315370370365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5">
        <v>90000</v>
      </c>
      <c r="E1126" s="5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</v>
      </c>
      <c r="P1126" s="5">
        <f t="shared" si="103"/>
        <v>60.71</v>
      </c>
      <c r="Q1126" s="27" t="str">
        <f t="shared" si="104"/>
        <v>games</v>
      </c>
      <c r="R1126" s="27" t="str">
        <f t="shared" si="105"/>
        <v>mobile games</v>
      </c>
      <c r="S1126" s="14">
        <f t="shared" si="106"/>
        <v>42094.458923611113</v>
      </c>
      <c r="T1126" s="14">
        <f t="shared" si="107"/>
        <v>42124.458923611113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5">
        <v>3000</v>
      </c>
      <c r="E1127" s="5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>
        <f t="shared" si="103"/>
        <v>0</v>
      </c>
      <c r="Q1127" s="27" t="str">
        <f t="shared" si="104"/>
        <v>games</v>
      </c>
      <c r="R1127" s="27" t="str">
        <f t="shared" si="105"/>
        <v>mobile games</v>
      </c>
      <c r="S1127" s="14">
        <f t="shared" si="106"/>
        <v>42212.415856481479</v>
      </c>
      <c r="T1127" s="14">
        <f t="shared" si="107"/>
        <v>42272.415856481479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5">
        <v>2000</v>
      </c>
      <c r="E1128" s="5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1</v>
      </c>
      <c r="P1128" s="5">
        <f t="shared" si="103"/>
        <v>5</v>
      </c>
      <c r="Q1128" s="27" t="str">
        <f t="shared" si="104"/>
        <v>games</v>
      </c>
      <c r="R1128" s="27" t="str">
        <f t="shared" si="105"/>
        <v>mobile games</v>
      </c>
      <c r="S1128" s="14">
        <f t="shared" si="106"/>
        <v>42535.11914351851</v>
      </c>
      <c r="T1128" s="14">
        <f t="shared" si="107"/>
        <v>42565.11914351851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5">
        <v>35000</v>
      </c>
      <c r="E1129" s="5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2</v>
      </c>
      <c r="P1129" s="5">
        <f t="shared" si="103"/>
        <v>25.43</v>
      </c>
      <c r="Q1129" s="27" t="str">
        <f t="shared" si="104"/>
        <v>games</v>
      </c>
      <c r="R1129" s="27" t="str">
        <f t="shared" si="105"/>
        <v>mobile games</v>
      </c>
      <c r="S1129" s="14">
        <f t="shared" si="106"/>
        <v>41926.645833333328</v>
      </c>
      <c r="T1129" s="14">
        <f t="shared" si="107"/>
        <v>41957.687499999993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5">
        <v>1000</v>
      </c>
      <c r="E1130" s="5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</v>
      </c>
      <c r="P1130" s="5">
        <f t="shared" si="103"/>
        <v>1</v>
      </c>
      <c r="Q1130" s="27" t="str">
        <f t="shared" si="104"/>
        <v>games</v>
      </c>
      <c r="R1130" s="27" t="str">
        <f t="shared" si="105"/>
        <v>mobile games</v>
      </c>
      <c r="S1130" s="14">
        <f t="shared" si="106"/>
        <v>41828.441168981481</v>
      </c>
      <c r="T1130" s="14">
        <f t="shared" si="107"/>
        <v>41858.441168981481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5">
        <v>20000</v>
      </c>
      <c r="E1131" s="5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</v>
      </c>
      <c r="P1131" s="5">
        <f t="shared" si="103"/>
        <v>10.5</v>
      </c>
      <c r="Q1131" s="27" t="str">
        <f t="shared" si="104"/>
        <v>games</v>
      </c>
      <c r="R1131" s="27" t="str">
        <f t="shared" si="105"/>
        <v>mobile games</v>
      </c>
      <c r="S1131" s="14">
        <f t="shared" si="106"/>
        <v>42496.056631944441</v>
      </c>
      <c r="T1131" s="14">
        <f t="shared" si="107"/>
        <v>42526.056631944441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5">
        <v>5000</v>
      </c>
      <c r="E1132" s="5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</v>
      </c>
      <c r="P1132" s="5">
        <f t="shared" si="103"/>
        <v>3.67</v>
      </c>
      <c r="Q1132" s="27" t="str">
        <f t="shared" si="104"/>
        <v>games</v>
      </c>
      <c r="R1132" s="27" t="str">
        <f t="shared" si="105"/>
        <v>mobile games</v>
      </c>
      <c r="S1132" s="14">
        <f t="shared" si="106"/>
        <v>41908.788194444445</v>
      </c>
      <c r="T1132" s="14">
        <f t="shared" si="107"/>
        <v>41968.829861111109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5">
        <v>40000</v>
      </c>
      <c r="E1133" s="5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>
        <f t="shared" si="103"/>
        <v>0</v>
      </c>
      <c r="Q1133" s="27" t="str">
        <f t="shared" si="104"/>
        <v>games</v>
      </c>
      <c r="R1133" s="27" t="str">
        <f t="shared" si="105"/>
        <v>mobile games</v>
      </c>
      <c r="S1133" s="14">
        <f t="shared" si="106"/>
        <v>42332.699861111112</v>
      </c>
      <c r="T1133" s="14">
        <f t="shared" si="107"/>
        <v>42362.699861111112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5">
        <v>10000</v>
      </c>
      <c r="E1134" s="5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14.000000000000002</v>
      </c>
      <c r="P1134" s="5">
        <f t="shared" si="103"/>
        <v>110.62</v>
      </c>
      <c r="Q1134" s="27" t="str">
        <f t="shared" si="104"/>
        <v>games</v>
      </c>
      <c r="R1134" s="27" t="str">
        <f t="shared" si="105"/>
        <v>mobile games</v>
      </c>
      <c r="S1134" s="14">
        <f t="shared" si="106"/>
        <v>42705.907071759262</v>
      </c>
      <c r="T1134" s="14">
        <f t="shared" si="107"/>
        <v>42735.907071759262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5">
        <v>3000</v>
      </c>
      <c r="E1135" s="5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1</v>
      </c>
      <c r="P1135" s="5">
        <f t="shared" si="103"/>
        <v>20</v>
      </c>
      <c r="Q1135" s="27" t="str">
        <f t="shared" si="104"/>
        <v>games</v>
      </c>
      <c r="R1135" s="27" t="str">
        <f t="shared" si="105"/>
        <v>mobile games</v>
      </c>
      <c r="S1135" s="14">
        <f t="shared" si="106"/>
        <v>41821.198854166665</v>
      </c>
      <c r="T1135" s="14">
        <f t="shared" si="107"/>
        <v>41851.198854166665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5">
        <v>25000</v>
      </c>
      <c r="E1136" s="5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0</v>
      </c>
      <c r="P1136" s="5">
        <f t="shared" si="103"/>
        <v>1</v>
      </c>
      <c r="Q1136" s="27" t="str">
        <f t="shared" si="104"/>
        <v>games</v>
      </c>
      <c r="R1136" s="27" t="str">
        <f t="shared" si="105"/>
        <v>mobile games</v>
      </c>
      <c r="S1136" s="14">
        <f t="shared" si="106"/>
        <v>41958.07671296296</v>
      </c>
      <c r="T1136" s="14">
        <f t="shared" si="107"/>
        <v>41971.981249999997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5">
        <v>1000</v>
      </c>
      <c r="E1137" s="5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5">
        <f t="shared" si="103"/>
        <v>50</v>
      </c>
      <c r="Q1137" s="27" t="str">
        <f t="shared" si="104"/>
        <v>games</v>
      </c>
      <c r="R1137" s="27" t="str">
        <f t="shared" si="105"/>
        <v>mobile games</v>
      </c>
      <c r="S1137" s="14">
        <f t="shared" si="106"/>
        <v>42558.781180555547</v>
      </c>
      <c r="T1137" s="14">
        <f t="shared" si="107"/>
        <v>42588.781180555547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5">
        <v>4190</v>
      </c>
      <c r="E1138" s="5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</v>
      </c>
      <c r="P1138" s="5">
        <f t="shared" si="103"/>
        <v>45</v>
      </c>
      <c r="Q1138" s="27" t="str">
        <f t="shared" si="104"/>
        <v>games</v>
      </c>
      <c r="R1138" s="27" t="str">
        <f t="shared" si="105"/>
        <v>mobile games</v>
      </c>
      <c r="S1138" s="14">
        <f t="shared" si="106"/>
        <v>42327.463298611103</v>
      </c>
      <c r="T1138" s="14">
        <f t="shared" si="107"/>
        <v>42357.463298611103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5">
        <v>25000</v>
      </c>
      <c r="E1139" s="5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40</v>
      </c>
      <c r="P1139" s="5">
        <f t="shared" si="103"/>
        <v>253.21</v>
      </c>
      <c r="Q1139" s="27" t="str">
        <f t="shared" si="104"/>
        <v>games</v>
      </c>
      <c r="R1139" s="27" t="str">
        <f t="shared" si="105"/>
        <v>mobile games</v>
      </c>
      <c r="S1139" s="14">
        <f t="shared" si="106"/>
        <v>42453.611354166664</v>
      </c>
      <c r="T1139" s="14">
        <f t="shared" si="107"/>
        <v>42483.611354166664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5">
        <v>35000</v>
      </c>
      <c r="E1140" s="5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</v>
      </c>
      <c r="P1140" s="5">
        <f t="shared" si="103"/>
        <v>31.25</v>
      </c>
      <c r="Q1140" s="27" t="str">
        <f t="shared" si="104"/>
        <v>games</v>
      </c>
      <c r="R1140" s="27" t="str">
        <f t="shared" si="105"/>
        <v>mobile games</v>
      </c>
      <c r="S1140" s="14">
        <f t="shared" si="106"/>
        <v>42736.698275462964</v>
      </c>
      <c r="T1140" s="14">
        <f t="shared" si="107"/>
        <v>42756.698275462964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5">
        <v>8000</v>
      </c>
      <c r="E1141" s="5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0</v>
      </c>
      <c r="P1141" s="5">
        <f t="shared" si="103"/>
        <v>5</v>
      </c>
      <c r="Q1141" s="27" t="str">
        <f t="shared" si="104"/>
        <v>games</v>
      </c>
      <c r="R1141" s="27" t="str">
        <f t="shared" si="105"/>
        <v>mobile games</v>
      </c>
      <c r="S1141" s="14">
        <f t="shared" si="106"/>
        <v>41975.139189814807</v>
      </c>
      <c r="T1141" s="14">
        <f t="shared" si="107"/>
        <v>42005.139189814807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5">
        <v>5000</v>
      </c>
      <c r="E1142" s="5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>
        <f t="shared" si="103"/>
        <v>0</v>
      </c>
      <c r="Q1142" s="27" t="str">
        <f t="shared" si="104"/>
        <v>games</v>
      </c>
      <c r="R1142" s="27" t="str">
        <f t="shared" si="105"/>
        <v>mobile games</v>
      </c>
      <c r="S1142" s="14">
        <f t="shared" si="106"/>
        <v>42192.253715277773</v>
      </c>
      <c r="T1142" s="14">
        <f t="shared" si="107"/>
        <v>42222.253715277773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5">
        <v>500</v>
      </c>
      <c r="E1143" s="5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>
        <f t="shared" si="103"/>
        <v>0</v>
      </c>
      <c r="Q1143" s="27" t="str">
        <f t="shared" si="104"/>
        <v>games</v>
      </c>
      <c r="R1143" s="27" t="str">
        <f t="shared" si="105"/>
        <v>mobile games</v>
      </c>
      <c r="S1143" s="14">
        <f t="shared" si="106"/>
        <v>42164.491319444445</v>
      </c>
      <c r="T1143" s="14">
        <f t="shared" si="107"/>
        <v>42194.491319444445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5">
        <v>4000</v>
      </c>
      <c r="E1144" s="5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>
        <f t="shared" si="103"/>
        <v>0</v>
      </c>
      <c r="Q1144" s="27" t="str">
        <f t="shared" si="104"/>
        <v>games</v>
      </c>
      <c r="R1144" s="27" t="str">
        <f t="shared" si="105"/>
        <v>mobile games</v>
      </c>
      <c r="S1144" s="14">
        <f t="shared" si="106"/>
        <v>42021.797766203708</v>
      </c>
      <c r="T1144" s="14">
        <f t="shared" si="107"/>
        <v>42051.797766203708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5">
        <v>45000</v>
      </c>
      <c r="E1145" s="5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</v>
      </c>
      <c r="P1145" s="5">
        <f t="shared" si="103"/>
        <v>23.25</v>
      </c>
      <c r="Q1145" s="27" t="str">
        <f t="shared" si="104"/>
        <v>games</v>
      </c>
      <c r="R1145" s="27" t="str">
        <f t="shared" si="105"/>
        <v>mobile games</v>
      </c>
      <c r="S1145" s="14">
        <f t="shared" si="106"/>
        <v>42324.985254629624</v>
      </c>
      <c r="T1145" s="14">
        <f t="shared" si="107"/>
        <v>42354.985254629624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5">
        <v>9300</v>
      </c>
      <c r="E1146" s="5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>
        <f t="shared" si="103"/>
        <v>0</v>
      </c>
      <c r="Q1146" s="27" t="str">
        <f t="shared" si="104"/>
        <v>food</v>
      </c>
      <c r="R1146" s="27" t="str">
        <f t="shared" si="105"/>
        <v>food trucks</v>
      </c>
      <c r="S1146" s="14">
        <f t="shared" si="106"/>
        <v>42092.973611111105</v>
      </c>
      <c r="T1146" s="14">
        <f t="shared" si="107"/>
        <v>42122.973611111105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5">
        <v>80000</v>
      </c>
      <c r="E1147" s="5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</v>
      </c>
      <c r="P1147" s="5">
        <f t="shared" si="103"/>
        <v>100</v>
      </c>
      <c r="Q1147" s="27" t="str">
        <f t="shared" si="104"/>
        <v>food</v>
      </c>
      <c r="R1147" s="27" t="str">
        <f t="shared" si="105"/>
        <v>food trucks</v>
      </c>
      <c r="S1147" s="14">
        <f t="shared" si="106"/>
        <v>41854.539259259262</v>
      </c>
      <c r="T1147" s="14">
        <f t="shared" si="107"/>
        <v>41914.539259259262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5">
        <v>6000</v>
      </c>
      <c r="E1148" s="5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9</v>
      </c>
      <c r="P1148" s="5">
        <f t="shared" si="103"/>
        <v>44.17</v>
      </c>
      <c r="Q1148" s="27" t="str">
        <f t="shared" si="104"/>
        <v>food</v>
      </c>
      <c r="R1148" s="27" t="str">
        <f t="shared" si="105"/>
        <v>food trucks</v>
      </c>
      <c r="S1148" s="14">
        <f t="shared" si="106"/>
        <v>41723.745057870365</v>
      </c>
      <c r="T1148" s="14">
        <f t="shared" si="107"/>
        <v>41761.745057870365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5">
        <v>25000</v>
      </c>
      <c r="E1149" s="5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>
        <f t="shared" si="103"/>
        <v>0</v>
      </c>
      <c r="Q1149" s="27" t="str">
        <f t="shared" si="104"/>
        <v>food</v>
      </c>
      <c r="R1149" s="27" t="str">
        <f t="shared" si="105"/>
        <v>food trucks</v>
      </c>
      <c r="S1149" s="14">
        <f t="shared" si="106"/>
        <v>41871.763692129629</v>
      </c>
      <c r="T1149" s="14">
        <f t="shared" si="107"/>
        <v>41931.763692129629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5">
        <v>15000</v>
      </c>
      <c r="E1150" s="5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</v>
      </c>
      <c r="P1150" s="5">
        <f t="shared" si="103"/>
        <v>24.33</v>
      </c>
      <c r="Q1150" s="27" t="str">
        <f t="shared" si="104"/>
        <v>food</v>
      </c>
      <c r="R1150" s="27" t="str">
        <f t="shared" si="105"/>
        <v>food trucks</v>
      </c>
      <c r="S1150" s="14">
        <f t="shared" si="106"/>
        <v>42674.962743055548</v>
      </c>
      <c r="T1150" s="14">
        <f t="shared" si="107"/>
        <v>42705.00440972222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5">
        <v>50000</v>
      </c>
      <c r="E1151" s="5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</v>
      </c>
      <c r="P1151" s="5">
        <f t="shared" si="103"/>
        <v>37.5</v>
      </c>
      <c r="Q1151" s="27" t="str">
        <f t="shared" si="104"/>
        <v>food</v>
      </c>
      <c r="R1151" s="27" t="str">
        <f t="shared" si="105"/>
        <v>food trucks</v>
      </c>
      <c r="S1151" s="14">
        <f t="shared" si="106"/>
        <v>42507.501921296294</v>
      </c>
      <c r="T1151" s="14">
        <f t="shared" si="107"/>
        <v>42537.501921296294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5">
        <v>2500</v>
      </c>
      <c r="E1152" s="5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</v>
      </c>
      <c r="P1152" s="5">
        <f t="shared" si="103"/>
        <v>42</v>
      </c>
      <c r="Q1152" s="27" t="str">
        <f t="shared" si="104"/>
        <v>food</v>
      </c>
      <c r="R1152" s="27" t="str">
        <f t="shared" si="105"/>
        <v>food trucks</v>
      </c>
      <c r="S1152" s="14">
        <f t="shared" si="106"/>
        <v>42317.74623842592</v>
      </c>
      <c r="T1152" s="14">
        <f t="shared" si="107"/>
        <v>42377.74623842592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5">
        <v>25000</v>
      </c>
      <c r="E1153" s="5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>
        <f t="shared" si="103"/>
        <v>0</v>
      </c>
      <c r="Q1153" s="27" t="str">
        <f t="shared" si="104"/>
        <v>food</v>
      </c>
      <c r="R1153" s="27" t="str">
        <f t="shared" si="105"/>
        <v>food trucks</v>
      </c>
      <c r="S1153" s="14">
        <f t="shared" si="106"/>
        <v>42223.894247685181</v>
      </c>
      <c r="T1153" s="14">
        <f t="shared" si="107"/>
        <v>42253.894247685181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5">
        <v>16000</v>
      </c>
      <c r="E1154" s="5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6</v>
      </c>
      <c r="P1154" s="5">
        <f t="shared" si="103"/>
        <v>60.73</v>
      </c>
      <c r="Q1154" s="27" t="str">
        <f t="shared" si="104"/>
        <v>food</v>
      </c>
      <c r="R1154" s="27" t="str">
        <f t="shared" si="105"/>
        <v>food trucks</v>
      </c>
      <c r="S1154" s="14">
        <f t="shared" si="106"/>
        <v>42109.501296296294</v>
      </c>
      <c r="T1154" s="14">
        <f t="shared" si="107"/>
        <v>42139.501296296294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5">
        <v>8000</v>
      </c>
      <c r="E1155" s="5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ROUND(E1155/D1155,2)*100</f>
        <v>1</v>
      </c>
      <c r="P1155" s="5">
        <f t="shared" ref="P1155:P1218" si="109">IF(L1155=0,0,ROUND(E1155/L1155,2))</f>
        <v>50</v>
      </c>
      <c r="Q1155" s="27" t="str">
        <f t="shared" ref="Q1155:Q1218" si="110">IF((FIND("/",N1155,1)&gt;0),
LEFT(N1155,(FIND("/",N1155,1)-1)),N1155)</f>
        <v>food</v>
      </c>
      <c r="R1155" s="27" t="str">
        <f t="shared" ref="R1155:R1218" si="111">IF((FIND("/",N1155,1)&gt;0),
RIGHT(N1155,(LEN(N1155)-1-LEN(Q1155))),"")</f>
        <v>food trucks</v>
      </c>
      <c r="S1155" s="14">
        <f t="shared" ref="S1155:S1218" si="112">(((J1155/60)/60)/24)+DATE(1970,1,1)+(-5/24)</f>
        <v>42143.505844907406</v>
      </c>
      <c r="T1155" s="14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5">
        <v>5000</v>
      </c>
      <c r="E1156" s="5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7.0000000000000009</v>
      </c>
      <c r="P1156" s="5">
        <f t="shared" si="109"/>
        <v>108.33</v>
      </c>
      <c r="Q1156" s="27" t="str">
        <f t="shared" si="110"/>
        <v>food</v>
      </c>
      <c r="R1156" s="27" t="str">
        <f t="shared" si="111"/>
        <v>food trucks</v>
      </c>
      <c r="S1156" s="14">
        <f t="shared" si="112"/>
        <v>42222.900532407402</v>
      </c>
      <c r="T1156" s="14">
        <f t="shared" si="113"/>
        <v>42252.900532407402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5">
        <v>25000</v>
      </c>
      <c r="E1157" s="5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1</v>
      </c>
      <c r="P1157" s="5">
        <f t="shared" si="109"/>
        <v>23.5</v>
      </c>
      <c r="Q1157" s="27" t="str">
        <f t="shared" si="110"/>
        <v>food</v>
      </c>
      <c r="R1157" s="27" t="str">
        <f t="shared" si="111"/>
        <v>food trucks</v>
      </c>
      <c r="S1157" s="14">
        <f t="shared" si="112"/>
        <v>41835.555648148147</v>
      </c>
      <c r="T1157" s="14">
        <f t="shared" si="113"/>
        <v>41865.555648148147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5">
        <v>6500</v>
      </c>
      <c r="E1158" s="5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>
        <f t="shared" si="109"/>
        <v>0</v>
      </c>
      <c r="Q1158" s="27" t="str">
        <f t="shared" si="110"/>
        <v>food</v>
      </c>
      <c r="R1158" s="27" t="str">
        <f t="shared" si="111"/>
        <v>food trucks</v>
      </c>
      <c r="S1158" s="14">
        <f t="shared" si="112"/>
        <v>42028.862986111104</v>
      </c>
      <c r="T1158" s="14">
        <f t="shared" si="113"/>
        <v>42058.862986111104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5">
        <v>10000</v>
      </c>
      <c r="E1159" s="5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2</v>
      </c>
      <c r="P1159" s="5">
        <f t="shared" si="109"/>
        <v>50.33</v>
      </c>
      <c r="Q1159" s="27" t="str">
        <f t="shared" si="110"/>
        <v>food</v>
      </c>
      <c r="R1159" s="27" t="str">
        <f t="shared" si="111"/>
        <v>food trucks</v>
      </c>
      <c r="S1159" s="14">
        <f t="shared" si="112"/>
        <v>41918.419907407406</v>
      </c>
      <c r="T1159" s="14">
        <f t="shared" si="113"/>
        <v>41978.461574074077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5">
        <v>7500</v>
      </c>
      <c r="E1160" s="5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</v>
      </c>
      <c r="P1160" s="5">
        <f t="shared" si="109"/>
        <v>11.67</v>
      </c>
      <c r="Q1160" s="27" t="str">
        <f t="shared" si="110"/>
        <v>food</v>
      </c>
      <c r="R1160" s="27" t="str">
        <f t="shared" si="111"/>
        <v>food trucks</v>
      </c>
      <c r="S1160" s="14">
        <f t="shared" si="112"/>
        <v>41951.883425925924</v>
      </c>
      <c r="T1160" s="14">
        <f t="shared" si="113"/>
        <v>41981.883425925924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5">
        <v>6750</v>
      </c>
      <c r="E1161" s="5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>
        <f t="shared" si="109"/>
        <v>0</v>
      </c>
      <c r="Q1161" s="27" t="str">
        <f t="shared" si="110"/>
        <v>food</v>
      </c>
      <c r="R1161" s="27" t="str">
        <f t="shared" si="111"/>
        <v>food trucks</v>
      </c>
      <c r="S1161" s="14">
        <f t="shared" si="112"/>
        <v>42154.518113425926</v>
      </c>
      <c r="T1161" s="14">
        <f t="shared" si="113"/>
        <v>42185.447916666664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5">
        <v>30000</v>
      </c>
      <c r="E1162" s="5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4</v>
      </c>
      <c r="P1162" s="5">
        <f t="shared" si="109"/>
        <v>60.79</v>
      </c>
      <c r="Q1162" s="27" t="str">
        <f t="shared" si="110"/>
        <v>food</v>
      </c>
      <c r="R1162" s="27" t="str">
        <f t="shared" si="111"/>
        <v>food trucks</v>
      </c>
      <c r="S1162" s="14">
        <f t="shared" si="112"/>
        <v>42060.946597222217</v>
      </c>
      <c r="T1162" s="14">
        <f t="shared" si="113"/>
        <v>42090.90493055556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5">
        <v>18000</v>
      </c>
      <c r="E1163" s="5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>
        <f t="shared" si="109"/>
        <v>0</v>
      </c>
      <c r="Q1163" s="27" t="str">
        <f t="shared" si="110"/>
        <v>food</v>
      </c>
      <c r="R1163" s="27" t="str">
        <f t="shared" si="111"/>
        <v>food trucks</v>
      </c>
      <c r="S1163" s="14">
        <f t="shared" si="112"/>
        <v>42122.421168981477</v>
      </c>
      <c r="T1163" s="14">
        <f t="shared" si="113"/>
        <v>42143.421168981477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5">
        <v>60000</v>
      </c>
      <c r="E1164" s="5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0</v>
      </c>
      <c r="P1164" s="5">
        <f t="shared" si="109"/>
        <v>17.5</v>
      </c>
      <c r="Q1164" s="27" t="str">
        <f t="shared" si="110"/>
        <v>food</v>
      </c>
      <c r="R1164" s="27" t="str">
        <f t="shared" si="111"/>
        <v>food trucks</v>
      </c>
      <c r="S1164" s="14">
        <f t="shared" si="112"/>
        <v>41876.475277777776</v>
      </c>
      <c r="T1164" s="14">
        <f t="shared" si="113"/>
        <v>41907.475277777776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5">
        <v>5200</v>
      </c>
      <c r="E1165" s="5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>
        <f t="shared" si="109"/>
        <v>0</v>
      </c>
      <c r="Q1165" s="27" t="str">
        <f t="shared" si="110"/>
        <v>food</v>
      </c>
      <c r="R1165" s="27" t="str">
        <f t="shared" si="111"/>
        <v>food trucks</v>
      </c>
      <c r="S1165" s="14">
        <f t="shared" si="112"/>
        <v>41830.515277777777</v>
      </c>
      <c r="T1165" s="14">
        <f t="shared" si="113"/>
        <v>41860.515277777777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5">
        <v>10000</v>
      </c>
      <c r="E1166" s="5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>
        <f t="shared" si="109"/>
        <v>0</v>
      </c>
      <c r="Q1166" s="27" t="str">
        <f t="shared" si="110"/>
        <v>food</v>
      </c>
      <c r="R1166" s="27" t="str">
        <f t="shared" si="111"/>
        <v>food trucks</v>
      </c>
      <c r="S1166" s="14">
        <f t="shared" si="112"/>
        <v>42509.51599537037</v>
      </c>
      <c r="T1166" s="14">
        <f t="shared" si="113"/>
        <v>42539.51599537037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5">
        <v>10000</v>
      </c>
      <c r="E1167" s="5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21</v>
      </c>
      <c r="P1167" s="5">
        <f t="shared" si="109"/>
        <v>82.82</v>
      </c>
      <c r="Q1167" s="27" t="str">
        <f t="shared" si="110"/>
        <v>food</v>
      </c>
      <c r="R1167" s="27" t="str">
        <f t="shared" si="111"/>
        <v>food trucks</v>
      </c>
      <c r="S1167" s="14">
        <f t="shared" si="112"/>
        <v>41792.006134259253</v>
      </c>
      <c r="T1167" s="14">
        <f t="shared" si="113"/>
        <v>41826.006134259253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5">
        <v>15000</v>
      </c>
      <c r="E1168" s="5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</v>
      </c>
      <c r="P1168" s="5">
        <f t="shared" si="109"/>
        <v>358.88</v>
      </c>
      <c r="Q1168" s="27" t="str">
        <f t="shared" si="110"/>
        <v>food</v>
      </c>
      <c r="R1168" s="27" t="str">
        <f t="shared" si="111"/>
        <v>food trucks</v>
      </c>
      <c r="S1168" s="14">
        <f t="shared" si="112"/>
        <v>42150.277106481481</v>
      </c>
      <c r="T1168" s="14">
        <f t="shared" si="113"/>
        <v>42180.958333333336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5">
        <v>60000</v>
      </c>
      <c r="E1169" s="5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2</v>
      </c>
      <c r="P1169" s="5">
        <f t="shared" si="109"/>
        <v>61.19</v>
      </c>
      <c r="Q1169" s="27" t="str">
        <f t="shared" si="110"/>
        <v>food</v>
      </c>
      <c r="R1169" s="27" t="str">
        <f t="shared" si="111"/>
        <v>food trucks</v>
      </c>
      <c r="S1169" s="14">
        <f t="shared" si="112"/>
        <v>41863.526562499996</v>
      </c>
      <c r="T1169" s="14">
        <f t="shared" si="113"/>
        <v>41894.526562499996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5">
        <v>18000</v>
      </c>
      <c r="E1170" s="5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6</v>
      </c>
      <c r="P1170" s="5">
        <f t="shared" si="109"/>
        <v>340</v>
      </c>
      <c r="Q1170" s="27" t="str">
        <f t="shared" si="110"/>
        <v>food</v>
      </c>
      <c r="R1170" s="27" t="str">
        <f t="shared" si="111"/>
        <v>food trucks</v>
      </c>
      <c r="S1170" s="14">
        <f t="shared" si="112"/>
        <v>42604.845659722218</v>
      </c>
      <c r="T1170" s="14">
        <f t="shared" si="113"/>
        <v>42634.845659722218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5">
        <v>10000</v>
      </c>
      <c r="E1171" s="5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</v>
      </c>
      <c r="P1171" s="5">
        <f t="shared" si="109"/>
        <v>5.67</v>
      </c>
      <c r="Q1171" s="27" t="str">
        <f t="shared" si="110"/>
        <v>food</v>
      </c>
      <c r="R1171" s="27" t="str">
        <f t="shared" si="111"/>
        <v>food trucks</v>
      </c>
      <c r="S1171" s="14">
        <f t="shared" si="112"/>
        <v>42027.145405092589</v>
      </c>
      <c r="T1171" s="14">
        <f t="shared" si="113"/>
        <v>42057.145405092589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5">
        <v>25000</v>
      </c>
      <c r="E1172" s="5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</v>
      </c>
      <c r="P1172" s="5">
        <f t="shared" si="109"/>
        <v>50</v>
      </c>
      <c r="Q1172" s="27" t="str">
        <f t="shared" si="110"/>
        <v>food</v>
      </c>
      <c r="R1172" s="27" t="str">
        <f t="shared" si="111"/>
        <v>food trucks</v>
      </c>
      <c r="S1172" s="14">
        <f t="shared" si="112"/>
        <v>42124.684849537036</v>
      </c>
      <c r="T1172" s="14">
        <f t="shared" si="113"/>
        <v>42154.684849537036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5">
        <v>25000</v>
      </c>
      <c r="E1173" s="5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</v>
      </c>
      <c r="P1173" s="5">
        <f t="shared" si="109"/>
        <v>25</v>
      </c>
      <c r="Q1173" s="27" t="str">
        <f t="shared" si="110"/>
        <v>food</v>
      </c>
      <c r="R1173" s="27" t="str">
        <f t="shared" si="111"/>
        <v>food trucks</v>
      </c>
      <c r="S1173" s="14">
        <f t="shared" si="112"/>
        <v>41938.596377314811</v>
      </c>
      <c r="T1173" s="14">
        <f t="shared" si="113"/>
        <v>41956.638043981475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5">
        <v>9000</v>
      </c>
      <c r="E1174" s="5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>
        <f t="shared" si="109"/>
        <v>0</v>
      </c>
      <c r="Q1174" s="27" t="str">
        <f t="shared" si="110"/>
        <v>food</v>
      </c>
      <c r="R1174" s="27" t="str">
        <f t="shared" si="111"/>
        <v>food trucks</v>
      </c>
      <c r="S1174" s="14">
        <f t="shared" si="112"/>
        <v>41841.473981481482</v>
      </c>
      <c r="T1174" s="14">
        <f t="shared" si="113"/>
        <v>41871.473981481482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5">
        <v>125000</v>
      </c>
      <c r="E1175" s="5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0</v>
      </c>
      <c r="P1175" s="5">
        <f t="shared" si="109"/>
        <v>30</v>
      </c>
      <c r="Q1175" s="27" t="str">
        <f t="shared" si="110"/>
        <v>food</v>
      </c>
      <c r="R1175" s="27" t="str">
        <f t="shared" si="111"/>
        <v>food trucks</v>
      </c>
      <c r="S1175" s="14">
        <f t="shared" si="112"/>
        <v>42183.97751157407</v>
      </c>
      <c r="T1175" s="14">
        <f t="shared" si="113"/>
        <v>42218.97751157407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5">
        <v>15000</v>
      </c>
      <c r="E1176" s="5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6</v>
      </c>
      <c r="P1176" s="5">
        <f t="shared" si="109"/>
        <v>46.63</v>
      </c>
      <c r="Q1176" s="27" t="str">
        <f t="shared" si="110"/>
        <v>food</v>
      </c>
      <c r="R1176" s="27" t="str">
        <f t="shared" si="111"/>
        <v>food trucks</v>
      </c>
      <c r="S1176" s="14">
        <f t="shared" si="112"/>
        <v>42468.633414351854</v>
      </c>
      <c r="T1176" s="14">
        <f t="shared" si="113"/>
        <v>42498.633414351854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5">
        <v>20000</v>
      </c>
      <c r="E1177" s="5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3</v>
      </c>
      <c r="P1177" s="5">
        <f t="shared" si="109"/>
        <v>65</v>
      </c>
      <c r="Q1177" s="27" t="str">
        <f t="shared" si="110"/>
        <v>food</v>
      </c>
      <c r="R1177" s="27" t="str">
        <f t="shared" si="111"/>
        <v>food trucks</v>
      </c>
      <c r="S1177" s="14">
        <f t="shared" si="112"/>
        <v>42170.520127314812</v>
      </c>
      <c r="T1177" s="14">
        <f t="shared" si="113"/>
        <v>42200.520127314812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5">
        <v>175000</v>
      </c>
      <c r="E1178" s="5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0</v>
      </c>
      <c r="P1178" s="5">
        <f t="shared" si="109"/>
        <v>10</v>
      </c>
      <c r="Q1178" s="27" t="str">
        <f t="shared" si="110"/>
        <v>food</v>
      </c>
      <c r="R1178" s="27" t="str">
        <f t="shared" si="111"/>
        <v>food trucks</v>
      </c>
      <c r="S1178" s="14">
        <f t="shared" si="112"/>
        <v>42745.811319444438</v>
      </c>
      <c r="T1178" s="14">
        <f t="shared" si="113"/>
        <v>42800.333333333336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5">
        <v>6000</v>
      </c>
      <c r="E1179" s="5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>
        <f t="shared" si="109"/>
        <v>0</v>
      </c>
      <c r="Q1179" s="27" t="str">
        <f t="shared" si="110"/>
        <v>food</v>
      </c>
      <c r="R1179" s="27" t="str">
        <f t="shared" si="111"/>
        <v>food trucks</v>
      </c>
      <c r="S1179" s="14">
        <f t="shared" si="112"/>
        <v>41897.452499999999</v>
      </c>
      <c r="T1179" s="14">
        <f t="shared" si="113"/>
        <v>41927.452499999999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5">
        <v>75000</v>
      </c>
      <c r="E1180" s="5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0</v>
      </c>
      <c r="P1180" s="5">
        <f t="shared" si="109"/>
        <v>5</v>
      </c>
      <c r="Q1180" s="27" t="str">
        <f t="shared" si="110"/>
        <v>food</v>
      </c>
      <c r="R1180" s="27" t="str">
        <f t="shared" si="111"/>
        <v>food trucks</v>
      </c>
      <c r="S1180" s="14">
        <f t="shared" si="112"/>
        <v>41837.69736111111</v>
      </c>
      <c r="T1180" s="14">
        <f t="shared" si="113"/>
        <v>41867.69736111111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5">
        <v>60000</v>
      </c>
      <c r="E1181" s="5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</v>
      </c>
      <c r="P1181" s="5">
        <f t="shared" si="109"/>
        <v>640</v>
      </c>
      <c r="Q1181" s="27" t="str">
        <f t="shared" si="110"/>
        <v>food</v>
      </c>
      <c r="R1181" s="27" t="str">
        <f t="shared" si="111"/>
        <v>food trucks</v>
      </c>
      <c r="S1181" s="14">
        <f t="shared" si="112"/>
        <v>42275.511886574073</v>
      </c>
      <c r="T1181" s="14">
        <f t="shared" si="113"/>
        <v>42305.511886574073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5">
        <v>50000</v>
      </c>
      <c r="E1182" s="5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12</v>
      </c>
      <c r="P1182" s="5">
        <f t="shared" si="109"/>
        <v>69.12</v>
      </c>
      <c r="Q1182" s="27" t="str">
        <f t="shared" si="110"/>
        <v>food</v>
      </c>
      <c r="R1182" s="27" t="str">
        <f t="shared" si="111"/>
        <v>food trucks</v>
      </c>
      <c r="S1182" s="14">
        <f t="shared" si="112"/>
        <v>41781.598541666666</v>
      </c>
      <c r="T1182" s="14">
        <f t="shared" si="113"/>
        <v>41818.598541666666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5">
        <v>50000</v>
      </c>
      <c r="E1183" s="5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0</v>
      </c>
      <c r="P1183" s="5">
        <f t="shared" si="109"/>
        <v>1.33</v>
      </c>
      <c r="Q1183" s="27" t="str">
        <f t="shared" si="110"/>
        <v>food</v>
      </c>
      <c r="R1183" s="27" t="str">
        <f t="shared" si="111"/>
        <v>food trucks</v>
      </c>
      <c r="S1183" s="14">
        <f t="shared" si="112"/>
        <v>42034.131030092591</v>
      </c>
      <c r="T1183" s="14">
        <f t="shared" si="113"/>
        <v>42064.131030092591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5">
        <v>1000</v>
      </c>
      <c r="E1184" s="5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</v>
      </c>
      <c r="P1184" s="5">
        <f t="shared" si="109"/>
        <v>10.5</v>
      </c>
      <c r="Q1184" s="27" t="str">
        <f t="shared" si="110"/>
        <v>food</v>
      </c>
      <c r="R1184" s="27" t="str">
        <f t="shared" si="111"/>
        <v>food trucks</v>
      </c>
      <c r="S1184" s="14">
        <f t="shared" si="112"/>
        <v>42728.619074074071</v>
      </c>
      <c r="T1184" s="14">
        <f t="shared" si="113"/>
        <v>42747.487499999996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5">
        <v>2500</v>
      </c>
      <c r="E1185" s="5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5">
        <f t="shared" si="109"/>
        <v>33.33</v>
      </c>
      <c r="Q1185" s="27" t="str">
        <f t="shared" si="110"/>
        <v>food</v>
      </c>
      <c r="R1185" s="27" t="str">
        <f t="shared" si="111"/>
        <v>food trucks</v>
      </c>
      <c r="S1185" s="14">
        <f t="shared" si="112"/>
        <v>42656.653043981474</v>
      </c>
      <c r="T1185" s="14">
        <f t="shared" si="113"/>
        <v>42675.957638888889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5">
        <v>22000</v>
      </c>
      <c r="E1186" s="5">
        <v>23086</v>
      </c>
      <c r="F1186" s="12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105</v>
      </c>
      <c r="P1186" s="5">
        <f t="shared" si="109"/>
        <v>61.56</v>
      </c>
      <c r="Q1186" s="27" t="str">
        <f t="shared" si="110"/>
        <v>photography</v>
      </c>
      <c r="R1186" s="27" t="str">
        <f t="shared" si="111"/>
        <v>photobooks</v>
      </c>
      <c r="S1186" s="14">
        <f t="shared" si="112"/>
        <v>42741.391331018516</v>
      </c>
      <c r="T1186" s="14">
        <f t="shared" si="113"/>
        <v>42772.391331018516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5">
        <v>12500</v>
      </c>
      <c r="E1187" s="5">
        <v>13180</v>
      </c>
      <c r="F1187" s="12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</v>
      </c>
      <c r="P1187" s="5">
        <f t="shared" si="109"/>
        <v>118.74</v>
      </c>
      <c r="Q1187" s="27" t="str">
        <f t="shared" si="110"/>
        <v>photography</v>
      </c>
      <c r="R1187" s="27" t="str">
        <f t="shared" si="111"/>
        <v>photobooks</v>
      </c>
      <c r="S1187" s="14">
        <f t="shared" si="112"/>
        <v>42130.656817129631</v>
      </c>
      <c r="T1187" s="14">
        <f t="shared" si="113"/>
        <v>42162.958333333336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5">
        <v>7500</v>
      </c>
      <c r="E1188" s="5">
        <v>8005</v>
      </c>
      <c r="F1188" s="12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107</v>
      </c>
      <c r="P1188" s="5">
        <f t="shared" si="109"/>
        <v>65.08</v>
      </c>
      <c r="Q1188" s="27" t="str">
        <f t="shared" si="110"/>
        <v>photography</v>
      </c>
      <c r="R1188" s="27" t="str">
        <f t="shared" si="111"/>
        <v>photobooks</v>
      </c>
      <c r="S1188" s="14">
        <f t="shared" si="112"/>
        <v>42123.655034722215</v>
      </c>
      <c r="T1188" s="14">
        <f t="shared" si="113"/>
        <v>42156.737499999996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5">
        <v>8750</v>
      </c>
      <c r="E1189" s="5">
        <v>9111</v>
      </c>
      <c r="F1189" s="12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</v>
      </c>
      <c r="P1189" s="5">
        <f t="shared" si="109"/>
        <v>130.16</v>
      </c>
      <c r="Q1189" s="27" t="str">
        <f t="shared" si="110"/>
        <v>photography</v>
      </c>
      <c r="R1189" s="27" t="str">
        <f t="shared" si="111"/>
        <v>photobooks</v>
      </c>
      <c r="S1189" s="14">
        <f t="shared" si="112"/>
        <v>42109.686608796292</v>
      </c>
      <c r="T1189" s="14">
        <f t="shared" si="113"/>
        <v>42141.541666666664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5">
        <v>2000</v>
      </c>
      <c r="E1190" s="5">
        <v>3211</v>
      </c>
      <c r="F1190" s="12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161</v>
      </c>
      <c r="P1190" s="5">
        <f t="shared" si="109"/>
        <v>37.78</v>
      </c>
      <c r="Q1190" s="27" t="str">
        <f t="shared" si="110"/>
        <v>photography</v>
      </c>
      <c r="R1190" s="27" t="str">
        <f t="shared" si="111"/>
        <v>photobooks</v>
      </c>
      <c r="S1190" s="14">
        <f t="shared" si="112"/>
        <v>42711.492361111108</v>
      </c>
      <c r="T1190" s="14">
        <f t="shared" si="113"/>
        <v>42732.492361111108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5">
        <v>9000</v>
      </c>
      <c r="E1191" s="5">
        <v>9700</v>
      </c>
      <c r="F1191" s="12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108</v>
      </c>
      <c r="P1191" s="5">
        <f t="shared" si="109"/>
        <v>112.79</v>
      </c>
      <c r="Q1191" s="27" t="str">
        <f t="shared" si="110"/>
        <v>photography</v>
      </c>
      <c r="R1191" s="27" t="str">
        <f t="shared" si="111"/>
        <v>photobooks</v>
      </c>
      <c r="S1191" s="14">
        <f t="shared" si="112"/>
        <v>42529.770775462959</v>
      </c>
      <c r="T1191" s="14">
        <f t="shared" si="113"/>
        <v>42550.770775462959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5">
        <v>500</v>
      </c>
      <c r="E1192" s="5">
        <v>675</v>
      </c>
      <c r="F1192" s="1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5">
        <f t="shared" si="109"/>
        <v>51.92</v>
      </c>
      <c r="Q1192" s="27" t="str">
        <f t="shared" si="110"/>
        <v>photography</v>
      </c>
      <c r="R1192" s="27" t="str">
        <f t="shared" si="111"/>
        <v>photobooks</v>
      </c>
      <c r="S1192" s="14">
        <f t="shared" si="112"/>
        <v>41852.457465277774</v>
      </c>
      <c r="T1192" s="14">
        <f t="shared" si="113"/>
        <v>41882.457465277774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5">
        <v>2700</v>
      </c>
      <c r="E1193" s="5">
        <v>2945</v>
      </c>
      <c r="F1193" s="12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109.00000000000001</v>
      </c>
      <c r="P1193" s="5">
        <f t="shared" si="109"/>
        <v>89.24</v>
      </c>
      <c r="Q1193" s="27" t="str">
        <f t="shared" si="110"/>
        <v>photography</v>
      </c>
      <c r="R1193" s="27" t="str">
        <f t="shared" si="111"/>
        <v>photobooks</v>
      </c>
      <c r="S1193" s="14">
        <f t="shared" si="112"/>
        <v>42419.395370370366</v>
      </c>
      <c r="T1193" s="14">
        <f t="shared" si="113"/>
        <v>42449.353703703695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5">
        <v>100</v>
      </c>
      <c r="E1194" s="5">
        <v>290</v>
      </c>
      <c r="F1194" s="12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5">
        <f t="shared" si="109"/>
        <v>19.329999999999998</v>
      </c>
      <c r="Q1194" s="27" t="str">
        <f t="shared" si="110"/>
        <v>photography</v>
      </c>
      <c r="R1194" s="27" t="str">
        <f t="shared" si="111"/>
        <v>photobooks</v>
      </c>
      <c r="S1194" s="14">
        <f t="shared" si="112"/>
        <v>42747.298356481479</v>
      </c>
      <c r="T1194" s="14">
        <f t="shared" si="113"/>
        <v>42777.298356481479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5">
        <v>21000</v>
      </c>
      <c r="E1195" s="5">
        <v>21831</v>
      </c>
      <c r="F1195" s="12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104</v>
      </c>
      <c r="P1195" s="5">
        <f t="shared" si="109"/>
        <v>79.97</v>
      </c>
      <c r="Q1195" s="27" t="str">
        <f t="shared" si="110"/>
        <v>photography</v>
      </c>
      <c r="R1195" s="27" t="str">
        <f t="shared" si="111"/>
        <v>photobooks</v>
      </c>
      <c r="S1195" s="14">
        <f t="shared" si="112"/>
        <v>42409.567743055559</v>
      </c>
      <c r="T1195" s="14">
        <f t="shared" si="113"/>
        <v>42469.526076388887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5">
        <v>12500</v>
      </c>
      <c r="E1196" s="5">
        <v>40280</v>
      </c>
      <c r="F1196" s="12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</v>
      </c>
      <c r="P1196" s="5">
        <f t="shared" si="109"/>
        <v>56.41</v>
      </c>
      <c r="Q1196" s="27" t="str">
        <f t="shared" si="110"/>
        <v>photography</v>
      </c>
      <c r="R1196" s="27" t="str">
        <f t="shared" si="111"/>
        <v>photobooks</v>
      </c>
      <c r="S1196" s="14">
        <f t="shared" si="112"/>
        <v>42072.27984953703</v>
      </c>
      <c r="T1196" s="14">
        <f t="shared" si="113"/>
        <v>42102.27984953703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5">
        <v>10000</v>
      </c>
      <c r="E1197" s="5">
        <v>13500</v>
      </c>
      <c r="F1197" s="12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5">
        <f t="shared" si="109"/>
        <v>79.41</v>
      </c>
      <c r="Q1197" s="27" t="str">
        <f t="shared" si="110"/>
        <v>photography</v>
      </c>
      <c r="R1197" s="27" t="str">
        <f t="shared" si="111"/>
        <v>photobooks</v>
      </c>
      <c r="S1197" s="14">
        <f t="shared" si="112"/>
        <v>42298.139502314814</v>
      </c>
      <c r="T1197" s="14">
        <f t="shared" si="113"/>
        <v>42358.166666666664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5">
        <v>14500</v>
      </c>
      <c r="E1198" s="5">
        <v>39137</v>
      </c>
      <c r="F1198" s="12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270</v>
      </c>
      <c r="P1198" s="5">
        <f t="shared" si="109"/>
        <v>76.44</v>
      </c>
      <c r="Q1198" s="27" t="str">
        <f t="shared" si="110"/>
        <v>photography</v>
      </c>
      <c r="R1198" s="27" t="str">
        <f t="shared" si="111"/>
        <v>photobooks</v>
      </c>
      <c r="S1198" s="14">
        <f t="shared" si="112"/>
        <v>42326.610405092586</v>
      </c>
      <c r="T1198" s="14">
        <f t="shared" si="113"/>
        <v>42356.610405092586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5">
        <v>15000</v>
      </c>
      <c r="E1199" s="5">
        <v>37994</v>
      </c>
      <c r="F1199" s="12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252.99999999999997</v>
      </c>
      <c r="P1199" s="5">
        <f t="shared" si="109"/>
        <v>121</v>
      </c>
      <c r="Q1199" s="27" t="str">
        <f t="shared" si="110"/>
        <v>photography</v>
      </c>
      <c r="R1199" s="27" t="str">
        <f t="shared" si="111"/>
        <v>photobooks</v>
      </c>
      <c r="S1199" s="14">
        <f t="shared" si="112"/>
        <v>42503.456412037034</v>
      </c>
      <c r="T1199" s="14">
        <f t="shared" si="113"/>
        <v>42534.040972222218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5">
        <v>3500</v>
      </c>
      <c r="E1200" s="5">
        <v>9121</v>
      </c>
      <c r="F1200" s="12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261</v>
      </c>
      <c r="P1200" s="5">
        <f t="shared" si="109"/>
        <v>54.62</v>
      </c>
      <c r="Q1200" s="27" t="str">
        <f t="shared" si="110"/>
        <v>photography</v>
      </c>
      <c r="R1200" s="27" t="str">
        <f t="shared" si="111"/>
        <v>photobooks</v>
      </c>
      <c r="S1200" s="14">
        <f t="shared" si="112"/>
        <v>42333.410717592589</v>
      </c>
      <c r="T1200" s="14">
        <f t="shared" si="113"/>
        <v>42368.916666666664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5">
        <v>2658</v>
      </c>
      <c r="E1201" s="5">
        <v>2693</v>
      </c>
      <c r="F1201" s="12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</v>
      </c>
      <c r="P1201" s="5">
        <f t="shared" si="109"/>
        <v>299.22000000000003</v>
      </c>
      <c r="Q1201" s="27" t="str">
        <f t="shared" si="110"/>
        <v>photography</v>
      </c>
      <c r="R1201" s="27" t="str">
        <f t="shared" si="111"/>
        <v>photobooks</v>
      </c>
      <c r="S1201" s="14">
        <f t="shared" si="112"/>
        <v>42161.562499999993</v>
      </c>
      <c r="T1201" s="14">
        <f t="shared" si="113"/>
        <v>42193.562499999993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5">
        <v>4800</v>
      </c>
      <c r="E1202" s="5">
        <v>6029</v>
      </c>
      <c r="F1202" s="1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126</v>
      </c>
      <c r="P1202" s="5">
        <f t="shared" si="109"/>
        <v>58.53</v>
      </c>
      <c r="Q1202" s="27" t="str">
        <f t="shared" si="110"/>
        <v>photography</v>
      </c>
      <c r="R1202" s="27" t="str">
        <f t="shared" si="111"/>
        <v>photobooks</v>
      </c>
      <c r="S1202" s="14">
        <f t="shared" si="112"/>
        <v>42089.269166666665</v>
      </c>
      <c r="T1202" s="14">
        <f t="shared" si="113"/>
        <v>42110.269166666665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5">
        <v>6000</v>
      </c>
      <c r="E1203" s="5">
        <v>6146.27</v>
      </c>
      <c r="F1203" s="12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</v>
      </c>
      <c r="P1203" s="5">
        <f t="shared" si="109"/>
        <v>55.37</v>
      </c>
      <c r="Q1203" s="27" t="str">
        <f t="shared" si="110"/>
        <v>photography</v>
      </c>
      <c r="R1203" s="27" t="str">
        <f t="shared" si="111"/>
        <v>photobooks</v>
      </c>
      <c r="S1203" s="14">
        <f t="shared" si="112"/>
        <v>42536.398680555554</v>
      </c>
      <c r="T1203" s="14">
        <f t="shared" si="113"/>
        <v>42566.398680555554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5">
        <v>25000</v>
      </c>
      <c r="E1204" s="5">
        <v>49811</v>
      </c>
      <c r="F1204" s="12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</v>
      </c>
      <c r="P1204" s="5">
        <f t="shared" si="109"/>
        <v>183.8</v>
      </c>
      <c r="Q1204" s="27" t="str">
        <f t="shared" si="110"/>
        <v>photography</v>
      </c>
      <c r="R1204" s="27" t="str">
        <f t="shared" si="111"/>
        <v>photobooks</v>
      </c>
      <c r="S1204" s="14">
        <f t="shared" si="112"/>
        <v>42152.080486111103</v>
      </c>
      <c r="T1204" s="14">
        <f t="shared" si="113"/>
        <v>42182.080486111103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5">
        <v>16300</v>
      </c>
      <c r="E1205" s="5">
        <v>16700</v>
      </c>
      <c r="F1205" s="12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</v>
      </c>
      <c r="P1205" s="5">
        <f t="shared" si="109"/>
        <v>165.35</v>
      </c>
      <c r="Q1205" s="27" t="str">
        <f t="shared" si="110"/>
        <v>photography</v>
      </c>
      <c r="R1205" s="27" t="str">
        <f t="shared" si="111"/>
        <v>photobooks</v>
      </c>
      <c r="S1205" s="14">
        <f t="shared" si="112"/>
        <v>42125.4065625</v>
      </c>
      <c r="T1205" s="14">
        <f t="shared" si="113"/>
        <v>42155.4065625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5">
        <v>13000</v>
      </c>
      <c r="E1206" s="5">
        <v>13383</v>
      </c>
      <c r="F1206" s="12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103</v>
      </c>
      <c r="P1206" s="5">
        <f t="shared" si="109"/>
        <v>234.79</v>
      </c>
      <c r="Q1206" s="27" t="str">
        <f t="shared" si="110"/>
        <v>photography</v>
      </c>
      <c r="R1206" s="27" t="str">
        <f t="shared" si="111"/>
        <v>photobooks</v>
      </c>
      <c r="S1206" s="14">
        <f t="shared" si="112"/>
        <v>42297.539733796293</v>
      </c>
      <c r="T1206" s="14">
        <f t="shared" si="113"/>
        <v>42341.999999999993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5">
        <v>13000</v>
      </c>
      <c r="E1207" s="5">
        <v>13112</v>
      </c>
      <c r="F1207" s="12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101</v>
      </c>
      <c r="P1207" s="5">
        <f t="shared" si="109"/>
        <v>211.48</v>
      </c>
      <c r="Q1207" s="27" t="str">
        <f t="shared" si="110"/>
        <v>photography</v>
      </c>
      <c r="R1207" s="27" t="str">
        <f t="shared" si="111"/>
        <v>photobooks</v>
      </c>
      <c r="S1207" s="14">
        <f t="shared" si="112"/>
        <v>42138.298043981478</v>
      </c>
      <c r="T1207" s="14">
        <f t="shared" si="113"/>
        <v>42168.298043981478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5">
        <v>900</v>
      </c>
      <c r="E1208" s="5">
        <v>1035</v>
      </c>
      <c r="F1208" s="12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5">
        <f t="shared" si="109"/>
        <v>32.340000000000003</v>
      </c>
      <c r="Q1208" s="27" t="str">
        <f t="shared" si="110"/>
        <v>photography</v>
      </c>
      <c r="R1208" s="27" t="str">
        <f t="shared" si="111"/>
        <v>photobooks</v>
      </c>
      <c r="S1208" s="14">
        <f t="shared" si="112"/>
        <v>42772.567743055559</v>
      </c>
      <c r="T1208" s="14">
        <f t="shared" si="113"/>
        <v>42805.353472222218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5">
        <v>16700</v>
      </c>
      <c r="E1209" s="5">
        <v>17396</v>
      </c>
      <c r="F1209" s="12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</v>
      </c>
      <c r="P1209" s="5">
        <f t="shared" si="109"/>
        <v>123.38</v>
      </c>
      <c r="Q1209" s="27" t="str">
        <f t="shared" si="110"/>
        <v>photography</v>
      </c>
      <c r="R1209" s="27" t="str">
        <f t="shared" si="111"/>
        <v>photobooks</v>
      </c>
      <c r="S1209" s="14">
        <f t="shared" si="112"/>
        <v>42430.221909722219</v>
      </c>
      <c r="T1209" s="14">
        <f t="shared" si="113"/>
        <v>42460.208333333336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5">
        <v>10000</v>
      </c>
      <c r="E1210" s="5">
        <v>15530</v>
      </c>
      <c r="F1210" s="12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</v>
      </c>
      <c r="P1210" s="5">
        <f t="shared" si="109"/>
        <v>207.07</v>
      </c>
      <c r="Q1210" s="27" t="str">
        <f t="shared" si="110"/>
        <v>photography</v>
      </c>
      <c r="R1210" s="27" t="str">
        <f t="shared" si="111"/>
        <v>photobooks</v>
      </c>
      <c r="S1210" s="14">
        <f t="shared" si="112"/>
        <v>42423.500740740739</v>
      </c>
      <c r="T1210" s="14">
        <f t="shared" si="113"/>
        <v>42453.459074074075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5">
        <v>6000</v>
      </c>
      <c r="E1211" s="5">
        <v>6360</v>
      </c>
      <c r="F1211" s="12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5">
        <f t="shared" si="109"/>
        <v>138.26</v>
      </c>
      <c r="Q1211" s="27" t="str">
        <f t="shared" si="110"/>
        <v>photography</v>
      </c>
      <c r="R1211" s="27" t="str">
        <f t="shared" si="111"/>
        <v>photobooks</v>
      </c>
      <c r="S1211" s="14">
        <f t="shared" si="112"/>
        <v>42761.637789351851</v>
      </c>
      <c r="T1211" s="14">
        <f t="shared" si="113"/>
        <v>42791.637789351851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5">
        <v>20000</v>
      </c>
      <c r="E1212" s="5">
        <v>50863</v>
      </c>
      <c r="F1212" s="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</v>
      </c>
      <c r="P1212" s="5">
        <f t="shared" si="109"/>
        <v>493.82</v>
      </c>
      <c r="Q1212" s="27" t="str">
        <f t="shared" si="110"/>
        <v>photography</v>
      </c>
      <c r="R1212" s="27" t="str">
        <f t="shared" si="111"/>
        <v>photobooks</v>
      </c>
      <c r="S1212" s="14">
        <f t="shared" si="112"/>
        <v>42132.733472222222</v>
      </c>
      <c r="T1212" s="14">
        <f t="shared" si="113"/>
        <v>42155.666666666664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5">
        <v>1000</v>
      </c>
      <c r="E1213" s="5">
        <v>1011</v>
      </c>
      <c r="F1213" s="12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</v>
      </c>
      <c r="P1213" s="5">
        <f t="shared" si="109"/>
        <v>168.5</v>
      </c>
      <c r="Q1213" s="27" t="str">
        <f t="shared" si="110"/>
        <v>photography</v>
      </c>
      <c r="R1213" s="27" t="str">
        <f t="shared" si="111"/>
        <v>photobooks</v>
      </c>
      <c r="S1213" s="14">
        <f t="shared" si="112"/>
        <v>42515.658113425925</v>
      </c>
      <c r="T1213" s="14">
        <f t="shared" si="113"/>
        <v>42530.658113425925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5">
        <v>2500</v>
      </c>
      <c r="E1214" s="5">
        <v>3226</v>
      </c>
      <c r="F1214" s="12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</v>
      </c>
      <c r="P1214" s="5">
        <f t="shared" si="109"/>
        <v>38.869999999999997</v>
      </c>
      <c r="Q1214" s="27" t="str">
        <f t="shared" si="110"/>
        <v>photography</v>
      </c>
      <c r="R1214" s="27" t="str">
        <f t="shared" si="111"/>
        <v>photobooks</v>
      </c>
      <c r="S1214" s="14">
        <f t="shared" si="112"/>
        <v>42318.741840277777</v>
      </c>
      <c r="T1214" s="14">
        <f t="shared" si="113"/>
        <v>42334.833333333336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5">
        <v>6500</v>
      </c>
      <c r="E1215" s="5">
        <v>6645</v>
      </c>
      <c r="F1215" s="12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</v>
      </c>
      <c r="P1215" s="5">
        <f t="shared" si="109"/>
        <v>61.53</v>
      </c>
      <c r="Q1215" s="27" t="str">
        <f t="shared" si="110"/>
        <v>photography</v>
      </c>
      <c r="R1215" s="27" t="str">
        <f t="shared" si="111"/>
        <v>photobooks</v>
      </c>
      <c r="S1215" s="14">
        <f t="shared" si="112"/>
        <v>42731.547453703701</v>
      </c>
      <c r="T1215" s="14">
        <f t="shared" si="113"/>
        <v>42766.547453703701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5">
        <v>2000</v>
      </c>
      <c r="E1216" s="5">
        <v>2636</v>
      </c>
      <c r="F1216" s="12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132</v>
      </c>
      <c r="P1216" s="5">
        <f t="shared" si="109"/>
        <v>105.44</v>
      </c>
      <c r="Q1216" s="27" t="str">
        <f t="shared" si="110"/>
        <v>photography</v>
      </c>
      <c r="R1216" s="27" t="str">
        <f t="shared" si="111"/>
        <v>photobooks</v>
      </c>
      <c r="S1216" s="14">
        <f t="shared" si="112"/>
        <v>42104.632002314807</v>
      </c>
      <c r="T1216" s="14">
        <f t="shared" si="113"/>
        <v>42164.632002314807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5">
        <v>5000</v>
      </c>
      <c r="E1217" s="5">
        <v>39304.01</v>
      </c>
      <c r="F1217" s="12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</v>
      </c>
      <c r="P1217" s="5">
        <f t="shared" si="109"/>
        <v>71.59</v>
      </c>
      <c r="Q1217" s="27" t="str">
        <f t="shared" si="110"/>
        <v>photography</v>
      </c>
      <c r="R1217" s="27" t="str">
        <f t="shared" si="111"/>
        <v>photobooks</v>
      </c>
      <c r="S1217" s="14">
        <f t="shared" si="112"/>
        <v>41759.714768518512</v>
      </c>
      <c r="T1217" s="14">
        <f t="shared" si="113"/>
        <v>41789.714768518512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5">
        <v>14000</v>
      </c>
      <c r="E1218" s="5">
        <v>20398</v>
      </c>
      <c r="F1218" s="12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146</v>
      </c>
      <c r="P1218" s="5">
        <f t="shared" si="109"/>
        <v>91.88</v>
      </c>
      <c r="Q1218" s="27" t="str">
        <f t="shared" si="110"/>
        <v>photography</v>
      </c>
      <c r="R1218" s="27" t="str">
        <f t="shared" si="111"/>
        <v>photobooks</v>
      </c>
      <c r="S1218" s="14">
        <f t="shared" si="112"/>
        <v>42247.408067129632</v>
      </c>
      <c r="T1218" s="14">
        <f t="shared" si="113"/>
        <v>42279.752083333333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5">
        <v>26500</v>
      </c>
      <c r="E1219" s="5">
        <v>27189</v>
      </c>
      <c r="F1219" s="12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ROUND(E1219/D1219,2)*100</f>
        <v>103</v>
      </c>
      <c r="P1219" s="5">
        <f t="shared" ref="P1219:P1282" si="115">IF(L1219=0,0,ROUND(E1219/L1219,2))</f>
        <v>148.57</v>
      </c>
      <c r="Q1219" s="27" t="str">
        <f t="shared" ref="Q1219:Q1282" si="116">IF((FIND("/",N1219,1)&gt;0),
LEFT(N1219,(FIND("/",N1219,1)-1)),N1219)</f>
        <v>photography</v>
      </c>
      <c r="R1219" s="27" t="str">
        <f t="shared" ref="R1219:R1282" si="117">IF((FIND("/",N1219,1)&gt;0),
RIGHT(N1219,(LEN(N1219)-1-LEN(Q1219))),"")</f>
        <v>photobooks</v>
      </c>
      <c r="S1219" s="14">
        <f t="shared" ref="S1219:S1282" si="118">(((J1219/60)/60)/24)+DATE(1970,1,1)+(-5/24)</f>
        <v>42535.6011574074</v>
      </c>
      <c r="T1219" s="14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5">
        <v>9000</v>
      </c>
      <c r="E1220" s="5">
        <v>15505</v>
      </c>
      <c r="F1220" s="12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</v>
      </c>
      <c r="P1220" s="5">
        <f t="shared" si="115"/>
        <v>174.21</v>
      </c>
      <c r="Q1220" s="27" t="str">
        <f t="shared" si="116"/>
        <v>photography</v>
      </c>
      <c r="R1220" s="27" t="str">
        <f t="shared" si="117"/>
        <v>photobooks</v>
      </c>
      <c r="S1220" s="14">
        <f t="shared" si="118"/>
        <v>42278.453703703701</v>
      </c>
      <c r="T1220" s="14">
        <f t="shared" si="119"/>
        <v>42308.916666666664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5">
        <v>16350</v>
      </c>
      <c r="E1221" s="5">
        <v>26024</v>
      </c>
      <c r="F1221" s="12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</v>
      </c>
      <c r="P1221" s="5">
        <f t="shared" si="115"/>
        <v>102.86</v>
      </c>
      <c r="Q1221" s="27" t="str">
        <f t="shared" si="116"/>
        <v>photography</v>
      </c>
      <c r="R1221" s="27" t="str">
        <f t="shared" si="117"/>
        <v>photobooks</v>
      </c>
      <c r="S1221" s="14">
        <f t="shared" si="118"/>
        <v>42633.253622685181</v>
      </c>
      <c r="T1221" s="14">
        <f t="shared" si="119"/>
        <v>42663.253622685181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5">
        <v>15000</v>
      </c>
      <c r="E1222" s="5">
        <v>15565</v>
      </c>
      <c r="F1222" s="1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104</v>
      </c>
      <c r="P1222" s="5">
        <f t="shared" si="115"/>
        <v>111.18</v>
      </c>
      <c r="Q1222" s="27" t="str">
        <f t="shared" si="116"/>
        <v>photography</v>
      </c>
      <c r="R1222" s="27" t="str">
        <f t="shared" si="117"/>
        <v>photobooks</v>
      </c>
      <c r="S1222" s="14">
        <f t="shared" si="118"/>
        <v>42211.420277777775</v>
      </c>
      <c r="T1222" s="14">
        <f t="shared" si="119"/>
        <v>42241.420277777775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5">
        <v>2200</v>
      </c>
      <c r="E1223" s="5">
        <v>2451.0100000000002</v>
      </c>
      <c r="F1223" s="12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111.00000000000001</v>
      </c>
      <c r="P1223" s="5">
        <f t="shared" si="115"/>
        <v>23.8</v>
      </c>
      <c r="Q1223" s="27" t="str">
        <f t="shared" si="116"/>
        <v>photography</v>
      </c>
      <c r="R1223" s="27" t="str">
        <f t="shared" si="117"/>
        <v>photobooks</v>
      </c>
      <c r="S1223" s="14">
        <f t="shared" si="118"/>
        <v>42680.267222222225</v>
      </c>
      <c r="T1223" s="14">
        <f t="shared" si="119"/>
        <v>42707.791666666664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5">
        <v>4000</v>
      </c>
      <c r="E1224" s="5">
        <v>11215</v>
      </c>
      <c r="F1224" s="12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</v>
      </c>
      <c r="P1224" s="5">
        <f t="shared" si="115"/>
        <v>81.27</v>
      </c>
      <c r="Q1224" s="27" t="str">
        <f t="shared" si="116"/>
        <v>photography</v>
      </c>
      <c r="R1224" s="27" t="str">
        <f t="shared" si="117"/>
        <v>photobooks</v>
      </c>
      <c r="S1224" s="14">
        <f t="shared" si="118"/>
        <v>42430.512118055551</v>
      </c>
      <c r="T1224" s="14">
        <f t="shared" si="119"/>
        <v>42460.958333333336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5">
        <v>19800</v>
      </c>
      <c r="E1225" s="5">
        <v>22197</v>
      </c>
      <c r="F1225" s="12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112.00000000000001</v>
      </c>
      <c r="P1225" s="5">
        <f t="shared" si="115"/>
        <v>116.21</v>
      </c>
      <c r="Q1225" s="27" t="str">
        <f t="shared" si="116"/>
        <v>photography</v>
      </c>
      <c r="R1225" s="27" t="str">
        <f t="shared" si="117"/>
        <v>photobooks</v>
      </c>
      <c r="S1225" s="14">
        <f t="shared" si="118"/>
        <v>42653.968854166662</v>
      </c>
      <c r="T1225" s="14">
        <f t="shared" si="119"/>
        <v>42684.010520833333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5">
        <v>15000</v>
      </c>
      <c r="E1226" s="5">
        <v>1060</v>
      </c>
      <c r="F1226" s="12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7.0000000000000009</v>
      </c>
      <c r="P1226" s="5">
        <f t="shared" si="115"/>
        <v>58.89</v>
      </c>
      <c r="Q1226" s="27" t="str">
        <f t="shared" si="116"/>
        <v>music</v>
      </c>
      <c r="R1226" s="27" t="str">
        <f t="shared" si="117"/>
        <v>world music</v>
      </c>
      <c r="S1226" s="14">
        <f t="shared" si="118"/>
        <v>41736.341458333329</v>
      </c>
      <c r="T1226" s="14">
        <f t="shared" si="119"/>
        <v>41796.341458333329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5">
        <v>3000</v>
      </c>
      <c r="E1227" s="5">
        <v>132</v>
      </c>
      <c r="F1227" s="12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</v>
      </c>
      <c r="P1227" s="5">
        <f t="shared" si="115"/>
        <v>44</v>
      </c>
      <c r="Q1227" s="27" t="str">
        <f t="shared" si="116"/>
        <v>music</v>
      </c>
      <c r="R1227" s="27" t="str">
        <f t="shared" si="117"/>
        <v>world music</v>
      </c>
      <c r="S1227" s="14">
        <f t="shared" si="118"/>
        <v>41509.697662037033</v>
      </c>
      <c r="T1227" s="14">
        <f t="shared" si="119"/>
        <v>41569.697662037033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5">
        <v>50000</v>
      </c>
      <c r="E1228" s="5">
        <v>1937</v>
      </c>
      <c r="F1228" s="12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4</v>
      </c>
      <c r="P1228" s="5">
        <f t="shared" si="115"/>
        <v>48.43</v>
      </c>
      <c r="Q1228" s="27" t="str">
        <f t="shared" si="116"/>
        <v>music</v>
      </c>
      <c r="R1228" s="27" t="str">
        <f t="shared" si="117"/>
        <v>world music</v>
      </c>
      <c r="S1228" s="14">
        <f t="shared" si="118"/>
        <v>41715.666446759256</v>
      </c>
      <c r="T1228" s="14">
        <f t="shared" si="119"/>
        <v>41749.833333333328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5">
        <v>2000</v>
      </c>
      <c r="E1229" s="5">
        <v>0</v>
      </c>
      <c r="F1229" s="12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>
        <f t="shared" si="115"/>
        <v>0</v>
      </c>
      <c r="Q1229" s="27" t="str">
        <f t="shared" si="116"/>
        <v>music</v>
      </c>
      <c r="R1229" s="27" t="str">
        <f t="shared" si="117"/>
        <v>world music</v>
      </c>
      <c r="S1229" s="14">
        <f t="shared" si="118"/>
        <v>41827.710833333331</v>
      </c>
      <c r="T1229" s="14">
        <f t="shared" si="119"/>
        <v>41858.083333333328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5">
        <v>5000</v>
      </c>
      <c r="E1230" s="5">
        <v>1465</v>
      </c>
      <c r="F1230" s="12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28.999999999999996</v>
      </c>
      <c r="P1230" s="5">
        <f t="shared" si="115"/>
        <v>61.04</v>
      </c>
      <c r="Q1230" s="27" t="str">
        <f t="shared" si="116"/>
        <v>music</v>
      </c>
      <c r="R1230" s="27" t="str">
        <f t="shared" si="117"/>
        <v>world music</v>
      </c>
      <c r="S1230" s="14">
        <f t="shared" si="118"/>
        <v>40754.520925925921</v>
      </c>
      <c r="T1230" s="14">
        <f t="shared" si="119"/>
        <v>40814.520925925921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5">
        <v>2750</v>
      </c>
      <c r="E1231" s="5">
        <v>25</v>
      </c>
      <c r="F1231" s="12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1</v>
      </c>
      <c r="P1231" s="5">
        <f t="shared" si="115"/>
        <v>25</v>
      </c>
      <c r="Q1231" s="27" t="str">
        <f t="shared" si="116"/>
        <v>music</v>
      </c>
      <c r="R1231" s="27" t="str">
        <f t="shared" si="117"/>
        <v>world music</v>
      </c>
      <c r="S1231" s="14">
        <f t="shared" si="118"/>
        <v>40985.251469907402</v>
      </c>
      <c r="T1231" s="14">
        <f t="shared" si="119"/>
        <v>41015.458333333328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5">
        <v>500000</v>
      </c>
      <c r="E1232" s="5">
        <v>0</v>
      </c>
      <c r="F1232" s="1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>
        <f t="shared" si="115"/>
        <v>0</v>
      </c>
      <c r="Q1232" s="27" t="str">
        <f t="shared" si="116"/>
        <v>music</v>
      </c>
      <c r="R1232" s="27" t="str">
        <f t="shared" si="117"/>
        <v>world music</v>
      </c>
      <c r="S1232" s="14">
        <f t="shared" si="118"/>
        <v>40568.764236111107</v>
      </c>
      <c r="T1232" s="14">
        <f t="shared" si="119"/>
        <v>40598.764236111107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5">
        <v>5000</v>
      </c>
      <c r="E1233" s="5">
        <v>0</v>
      </c>
      <c r="F1233" s="12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>
        <f t="shared" si="115"/>
        <v>0</v>
      </c>
      <c r="Q1233" s="27" t="str">
        <f t="shared" si="116"/>
        <v>music</v>
      </c>
      <c r="R1233" s="27" t="str">
        <f t="shared" si="117"/>
        <v>world music</v>
      </c>
      <c r="S1233" s="14">
        <f t="shared" si="118"/>
        <v>42193.733425925922</v>
      </c>
      <c r="T1233" s="14">
        <f t="shared" si="119"/>
        <v>42243.833333333336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5">
        <v>5000</v>
      </c>
      <c r="E1234" s="5">
        <v>40</v>
      </c>
      <c r="F1234" s="12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1</v>
      </c>
      <c r="P1234" s="5">
        <f t="shared" si="115"/>
        <v>40</v>
      </c>
      <c r="Q1234" s="27" t="str">
        <f t="shared" si="116"/>
        <v>music</v>
      </c>
      <c r="R1234" s="27" t="str">
        <f t="shared" si="117"/>
        <v>world music</v>
      </c>
      <c r="S1234" s="14">
        <f t="shared" si="118"/>
        <v>41506.639699074076</v>
      </c>
      <c r="T1234" s="14">
        <f t="shared" si="119"/>
        <v>41553.639699074076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5">
        <v>1000</v>
      </c>
      <c r="E1235" s="5">
        <v>116</v>
      </c>
      <c r="F1235" s="12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12</v>
      </c>
      <c r="P1235" s="5">
        <f t="shared" si="115"/>
        <v>19.329999999999998</v>
      </c>
      <c r="Q1235" s="27" t="str">
        <f t="shared" si="116"/>
        <v>music</v>
      </c>
      <c r="R1235" s="27" t="str">
        <f t="shared" si="117"/>
        <v>world music</v>
      </c>
      <c r="S1235" s="14">
        <f t="shared" si="118"/>
        <v>40939.740439814814</v>
      </c>
      <c r="T1235" s="14">
        <f t="shared" si="119"/>
        <v>40960.740439814814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5">
        <v>50000</v>
      </c>
      <c r="E1236" s="5">
        <v>0</v>
      </c>
      <c r="F1236" s="12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>
        <f t="shared" si="115"/>
        <v>0</v>
      </c>
      <c r="Q1236" s="27" t="str">
        <f t="shared" si="116"/>
        <v>music</v>
      </c>
      <c r="R1236" s="27" t="str">
        <f t="shared" si="117"/>
        <v>world music</v>
      </c>
      <c r="S1236" s="14">
        <f t="shared" si="118"/>
        <v>42007.580347222225</v>
      </c>
      <c r="T1236" s="14">
        <f t="shared" si="119"/>
        <v>42037.580347222225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5">
        <v>7534</v>
      </c>
      <c r="E1237" s="5">
        <v>210</v>
      </c>
      <c r="F1237" s="12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3</v>
      </c>
      <c r="P1237" s="5">
        <f t="shared" si="115"/>
        <v>35</v>
      </c>
      <c r="Q1237" s="27" t="str">
        <f t="shared" si="116"/>
        <v>music</v>
      </c>
      <c r="R1237" s="27" t="str">
        <f t="shared" si="117"/>
        <v>world music</v>
      </c>
      <c r="S1237" s="14">
        <f t="shared" si="118"/>
        <v>41582.927071759259</v>
      </c>
      <c r="T1237" s="14">
        <f t="shared" si="119"/>
        <v>41622.927071759259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5">
        <v>2500</v>
      </c>
      <c r="E1238" s="5">
        <v>0</v>
      </c>
      <c r="F1238" s="12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>
        <f t="shared" si="115"/>
        <v>0</v>
      </c>
      <c r="Q1238" s="27" t="str">
        <f t="shared" si="116"/>
        <v>music</v>
      </c>
      <c r="R1238" s="27" t="str">
        <f t="shared" si="117"/>
        <v>world music</v>
      </c>
      <c r="S1238" s="14">
        <f t="shared" si="118"/>
        <v>41110.47180555555</v>
      </c>
      <c r="T1238" s="14">
        <f t="shared" si="119"/>
        <v>41118.458333333328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5">
        <v>25000</v>
      </c>
      <c r="E1239" s="5">
        <v>0</v>
      </c>
      <c r="F1239" s="12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>
        <f t="shared" si="115"/>
        <v>0</v>
      </c>
      <c r="Q1239" s="27" t="str">
        <f t="shared" si="116"/>
        <v>music</v>
      </c>
      <c r="R1239" s="27" t="str">
        <f t="shared" si="117"/>
        <v>world music</v>
      </c>
      <c r="S1239" s="14">
        <f t="shared" si="118"/>
        <v>41125.074826388889</v>
      </c>
      <c r="T1239" s="14">
        <f t="shared" si="119"/>
        <v>41145.074826388889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5">
        <v>1000</v>
      </c>
      <c r="E1240" s="5">
        <v>178</v>
      </c>
      <c r="F1240" s="12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18</v>
      </c>
      <c r="P1240" s="5">
        <f t="shared" si="115"/>
        <v>59.33</v>
      </c>
      <c r="Q1240" s="27" t="str">
        <f t="shared" si="116"/>
        <v>music</v>
      </c>
      <c r="R1240" s="27" t="str">
        <f t="shared" si="117"/>
        <v>world music</v>
      </c>
      <c r="S1240" s="14">
        <f t="shared" si="118"/>
        <v>40731.402037037034</v>
      </c>
      <c r="T1240" s="14">
        <f t="shared" si="119"/>
        <v>40761.402037037034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5">
        <v>2500</v>
      </c>
      <c r="E1241" s="5">
        <v>0</v>
      </c>
      <c r="F1241" s="12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>
        <f t="shared" si="115"/>
        <v>0</v>
      </c>
      <c r="Q1241" s="27" t="str">
        <f t="shared" si="116"/>
        <v>music</v>
      </c>
      <c r="R1241" s="27" t="str">
        <f t="shared" si="117"/>
        <v>world music</v>
      </c>
      <c r="S1241" s="14">
        <f t="shared" si="118"/>
        <v>40883.754247685181</v>
      </c>
      <c r="T1241" s="14">
        <f t="shared" si="119"/>
        <v>40913.754247685181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5">
        <v>8000</v>
      </c>
      <c r="E1242" s="5">
        <v>241</v>
      </c>
      <c r="F1242" s="1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</v>
      </c>
      <c r="P1242" s="5">
        <f t="shared" si="115"/>
        <v>30.13</v>
      </c>
      <c r="Q1242" s="27" t="str">
        <f t="shared" si="116"/>
        <v>music</v>
      </c>
      <c r="R1242" s="27" t="str">
        <f t="shared" si="117"/>
        <v>world music</v>
      </c>
      <c r="S1242" s="14">
        <f t="shared" si="118"/>
        <v>41408.831678240742</v>
      </c>
      <c r="T1242" s="14">
        <f t="shared" si="119"/>
        <v>41467.70208333333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5">
        <v>5000</v>
      </c>
      <c r="E1243" s="5">
        <v>2537</v>
      </c>
      <c r="F1243" s="12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51</v>
      </c>
      <c r="P1243" s="5">
        <f t="shared" si="115"/>
        <v>74.62</v>
      </c>
      <c r="Q1243" s="27" t="str">
        <f t="shared" si="116"/>
        <v>music</v>
      </c>
      <c r="R1243" s="27" t="str">
        <f t="shared" si="117"/>
        <v>world music</v>
      </c>
      <c r="S1243" s="14">
        <f t="shared" si="118"/>
        <v>41923.629398148143</v>
      </c>
      <c r="T1243" s="14">
        <f t="shared" si="119"/>
        <v>41946.040972222218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5">
        <v>911</v>
      </c>
      <c r="E1244" s="5">
        <v>5</v>
      </c>
      <c r="F1244" s="12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1</v>
      </c>
      <c r="P1244" s="5">
        <f t="shared" si="115"/>
        <v>5</v>
      </c>
      <c r="Q1244" s="27" t="str">
        <f t="shared" si="116"/>
        <v>music</v>
      </c>
      <c r="R1244" s="27" t="str">
        <f t="shared" si="117"/>
        <v>world music</v>
      </c>
      <c r="S1244" s="14">
        <f t="shared" si="118"/>
        <v>40781.957199074073</v>
      </c>
      <c r="T1244" s="14">
        <f t="shared" si="119"/>
        <v>40797.345833333333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5">
        <v>12000</v>
      </c>
      <c r="E1245" s="5">
        <v>1691</v>
      </c>
      <c r="F1245" s="12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14.000000000000002</v>
      </c>
      <c r="P1245" s="5">
        <f t="shared" si="115"/>
        <v>44.5</v>
      </c>
      <c r="Q1245" s="27" t="str">
        <f t="shared" si="116"/>
        <v>music</v>
      </c>
      <c r="R1245" s="27" t="str">
        <f t="shared" si="117"/>
        <v>world music</v>
      </c>
      <c r="S1245" s="14">
        <f t="shared" si="118"/>
        <v>40671.670960648145</v>
      </c>
      <c r="T1245" s="14">
        <f t="shared" si="119"/>
        <v>40732.666666666664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5">
        <v>2000</v>
      </c>
      <c r="E1246" s="5">
        <v>2076</v>
      </c>
      <c r="F1246" s="12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104</v>
      </c>
      <c r="P1246" s="5">
        <f t="shared" si="115"/>
        <v>46.13</v>
      </c>
      <c r="Q1246" s="27" t="str">
        <f t="shared" si="116"/>
        <v>music</v>
      </c>
      <c r="R1246" s="27" t="str">
        <f t="shared" si="117"/>
        <v>rock</v>
      </c>
      <c r="S1246" s="14">
        <f t="shared" si="118"/>
        <v>41355.617164351846</v>
      </c>
      <c r="T1246" s="14">
        <f t="shared" si="119"/>
        <v>41386.666666666664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5">
        <v>2000</v>
      </c>
      <c r="E1247" s="5">
        <v>2405</v>
      </c>
      <c r="F1247" s="12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</v>
      </c>
      <c r="P1247" s="5">
        <f t="shared" si="115"/>
        <v>141.47</v>
      </c>
      <c r="Q1247" s="27" t="str">
        <f t="shared" si="116"/>
        <v>music</v>
      </c>
      <c r="R1247" s="27" t="str">
        <f t="shared" si="117"/>
        <v>rock</v>
      </c>
      <c r="S1247" s="14">
        <f t="shared" si="118"/>
        <v>41774.391597222217</v>
      </c>
      <c r="T1247" s="14">
        <f t="shared" si="119"/>
        <v>41804.391597222217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5">
        <v>2000</v>
      </c>
      <c r="E1248" s="5">
        <v>2340</v>
      </c>
      <c r="F1248" s="12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5">
        <f t="shared" si="115"/>
        <v>75.48</v>
      </c>
      <c r="Q1248" s="27" t="str">
        <f t="shared" si="116"/>
        <v>music</v>
      </c>
      <c r="R1248" s="27" t="str">
        <f t="shared" si="117"/>
        <v>rock</v>
      </c>
      <c r="S1248" s="14">
        <f t="shared" si="118"/>
        <v>40837.835057870368</v>
      </c>
      <c r="T1248" s="14">
        <f t="shared" si="119"/>
        <v>40882.876724537033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5">
        <v>3500</v>
      </c>
      <c r="E1249" s="5">
        <v>4275</v>
      </c>
      <c r="F1249" s="12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</v>
      </c>
      <c r="P1249" s="5">
        <f t="shared" si="115"/>
        <v>85.5</v>
      </c>
      <c r="Q1249" s="27" t="str">
        <f t="shared" si="116"/>
        <v>music</v>
      </c>
      <c r="R1249" s="27" t="str">
        <f t="shared" si="117"/>
        <v>rock</v>
      </c>
      <c r="S1249" s="14">
        <f t="shared" si="118"/>
        <v>41370.083969907406</v>
      </c>
      <c r="T1249" s="14">
        <f t="shared" si="119"/>
        <v>41400.083969907406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5">
        <v>2500</v>
      </c>
      <c r="E1250" s="5">
        <v>3791</v>
      </c>
      <c r="F1250" s="12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152</v>
      </c>
      <c r="P1250" s="5">
        <f t="shared" si="115"/>
        <v>64.25</v>
      </c>
      <c r="Q1250" s="27" t="str">
        <f t="shared" si="116"/>
        <v>music</v>
      </c>
      <c r="R1250" s="27" t="str">
        <f t="shared" si="117"/>
        <v>rock</v>
      </c>
      <c r="S1250" s="14">
        <f t="shared" si="118"/>
        <v>41767.448530092588</v>
      </c>
      <c r="T1250" s="14">
        <f t="shared" si="119"/>
        <v>41803.082638888889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5">
        <v>5000</v>
      </c>
      <c r="E1251" s="5">
        <v>5222</v>
      </c>
      <c r="F1251" s="12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</v>
      </c>
      <c r="P1251" s="5">
        <f t="shared" si="115"/>
        <v>64.47</v>
      </c>
      <c r="Q1251" s="27" t="str">
        <f t="shared" si="116"/>
        <v>music</v>
      </c>
      <c r="R1251" s="27" t="str">
        <f t="shared" si="117"/>
        <v>rock</v>
      </c>
      <c r="S1251" s="14">
        <f t="shared" si="118"/>
        <v>41067.532534722224</v>
      </c>
      <c r="T1251" s="14">
        <f t="shared" si="119"/>
        <v>41097.532534722224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5">
        <v>30000</v>
      </c>
      <c r="E1252" s="5">
        <v>60046</v>
      </c>
      <c r="F1252" s="1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</v>
      </c>
      <c r="P1252" s="5">
        <f t="shared" si="115"/>
        <v>118.2</v>
      </c>
      <c r="Q1252" s="27" t="str">
        <f t="shared" si="116"/>
        <v>music</v>
      </c>
      <c r="R1252" s="27" t="str">
        <f t="shared" si="117"/>
        <v>rock</v>
      </c>
      <c r="S1252" s="14">
        <f t="shared" si="118"/>
        <v>41843.434386574074</v>
      </c>
      <c r="T1252" s="14">
        <f t="shared" si="119"/>
        <v>41888.434386574074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5">
        <v>6000</v>
      </c>
      <c r="E1253" s="5">
        <v>6108</v>
      </c>
      <c r="F1253" s="12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102</v>
      </c>
      <c r="P1253" s="5">
        <f t="shared" si="115"/>
        <v>82.54</v>
      </c>
      <c r="Q1253" s="27" t="str">
        <f t="shared" si="116"/>
        <v>music</v>
      </c>
      <c r="R1253" s="27" t="str">
        <f t="shared" si="117"/>
        <v>rock</v>
      </c>
      <c r="S1253" s="14">
        <f t="shared" si="118"/>
        <v>40751.606099537035</v>
      </c>
      <c r="T1253" s="14">
        <f t="shared" si="119"/>
        <v>40811.606099537035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5">
        <v>3500</v>
      </c>
      <c r="E1254" s="5">
        <v>4818</v>
      </c>
      <c r="F1254" s="12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138</v>
      </c>
      <c r="P1254" s="5">
        <f t="shared" si="115"/>
        <v>34.17</v>
      </c>
      <c r="Q1254" s="27" t="str">
        <f t="shared" si="116"/>
        <v>music</v>
      </c>
      <c r="R1254" s="27" t="str">
        <f t="shared" si="117"/>
        <v>rock</v>
      </c>
      <c r="S1254" s="14">
        <f t="shared" si="118"/>
        <v>41543.779733796291</v>
      </c>
      <c r="T1254" s="14">
        <f t="shared" si="119"/>
        <v>41571.779733796291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5">
        <v>10</v>
      </c>
      <c r="E1255" s="5">
        <v>30383.32</v>
      </c>
      <c r="F1255" s="12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</v>
      </c>
      <c r="P1255" s="5">
        <f t="shared" si="115"/>
        <v>42.73</v>
      </c>
      <c r="Q1255" s="27" t="str">
        <f t="shared" si="116"/>
        <v>music</v>
      </c>
      <c r="R1255" s="27" t="str">
        <f t="shared" si="117"/>
        <v>rock</v>
      </c>
      <c r="S1255" s="14">
        <f t="shared" si="118"/>
        <v>41855.575312499997</v>
      </c>
      <c r="T1255" s="14">
        <f t="shared" si="119"/>
        <v>41885.575312499997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5">
        <v>6700</v>
      </c>
      <c r="E1256" s="5">
        <v>13323</v>
      </c>
      <c r="F1256" s="12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199</v>
      </c>
      <c r="P1256" s="5">
        <f t="shared" si="115"/>
        <v>94.49</v>
      </c>
      <c r="Q1256" s="27" t="str">
        <f t="shared" si="116"/>
        <v>music</v>
      </c>
      <c r="R1256" s="27" t="str">
        <f t="shared" si="117"/>
        <v>rock</v>
      </c>
      <c r="S1256" s="14">
        <f t="shared" si="118"/>
        <v>40487.413032407407</v>
      </c>
      <c r="T1256" s="14">
        <f t="shared" si="119"/>
        <v>40543.999305555553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5">
        <v>3000</v>
      </c>
      <c r="E1257" s="5">
        <v>6071</v>
      </c>
      <c r="F1257" s="12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</v>
      </c>
      <c r="P1257" s="5">
        <f t="shared" si="115"/>
        <v>55.7</v>
      </c>
      <c r="Q1257" s="27" t="str">
        <f t="shared" si="116"/>
        <v>music</v>
      </c>
      <c r="R1257" s="27" t="str">
        <f t="shared" si="117"/>
        <v>rock</v>
      </c>
      <c r="S1257" s="14">
        <f t="shared" si="118"/>
        <v>41579.637175925927</v>
      </c>
      <c r="T1257" s="14">
        <f t="shared" si="119"/>
        <v>41609.678842592592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5">
        <v>30000</v>
      </c>
      <c r="E1258" s="5">
        <v>35389.129999999997</v>
      </c>
      <c r="F1258" s="12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118</v>
      </c>
      <c r="P1258" s="5">
        <f t="shared" si="115"/>
        <v>98.03</v>
      </c>
      <c r="Q1258" s="27" t="str">
        <f t="shared" si="116"/>
        <v>music</v>
      </c>
      <c r="R1258" s="27" t="str">
        <f t="shared" si="117"/>
        <v>rock</v>
      </c>
      <c r="S1258" s="14">
        <f t="shared" si="118"/>
        <v>40921.711006944446</v>
      </c>
      <c r="T1258" s="14">
        <f t="shared" si="119"/>
        <v>40951.711006944446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5">
        <v>5500</v>
      </c>
      <c r="E1259" s="5">
        <v>16210</v>
      </c>
      <c r="F1259" s="12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295</v>
      </c>
      <c r="P1259" s="5">
        <f t="shared" si="115"/>
        <v>92.1</v>
      </c>
      <c r="Q1259" s="27" t="str">
        <f t="shared" si="116"/>
        <v>music</v>
      </c>
      <c r="R1259" s="27" t="str">
        <f t="shared" si="117"/>
        <v>rock</v>
      </c>
      <c r="S1259" s="14">
        <f t="shared" si="118"/>
        <v>40586.877199074072</v>
      </c>
      <c r="T1259" s="14">
        <f t="shared" si="119"/>
        <v>40635.835532407407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5">
        <v>12000</v>
      </c>
      <c r="E1260" s="5">
        <v>25577.56</v>
      </c>
      <c r="F1260" s="12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</v>
      </c>
      <c r="P1260" s="5">
        <f t="shared" si="115"/>
        <v>38.18</v>
      </c>
      <c r="Q1260" s="27" t="str">
        <f t="shared" si="116"/>
        <v>music</v>
      </c>
      <c r="R1260" s="27" t="str">
        <f t="shared" si="117"/>
        <v>rock</v>
      </c>
      <c r="S1260" s="14">
        <f t="shared" si="118"/>
        <v>41487.402916666666</v>
      </c>
      <c r="T1260" s="14">
        <f t="shared" si="119"/>
        <v>41517.402916666666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5">
        <v>2500</v>
      </c>
      <c r="E1261" s="5">
        <v>2606</v>
      </c>
      <c r="F1261" s="12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</v>
      </c>
      <c r="P1261" s="5">
        <f t="shared" si="115"/>
        <v>27.15</v>
      </c>
      <c r="Q1261" s="27" t="str">
        <f t="shared" si="116"/>
        <v>music</v>
      </c>
      <c r="R1261" s="27" t="str">
        <f t="shared" si="117"/>
        <v>rock</v>
      </c>
      <c r="S1261" s="14">
        <f t="shared" si="118"/>
        <v>41766.762314814812</v>
      </c>
      <c r="T1261" s="14">
        <f t="shared" si="119"/>
        <v>41798.957638888889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5">
        <v>3300</v>
      </c>
      <c r="E1262" s="5">
        <v>3751</v>
      </c>
      <c r="F1262" s="1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113.99999999999999</v>
      </c>
      <c r="P1262" s="5">
        <f t="shared" si="115"/>
        <v>50.69</v>
      </c>
      <c r="Q1262" s="27" t="str">
        <f t="shared" si="116"/>
        <v>music</v>
      </c>
      <c r="R1262" s="27" t="str">
        <f t="shared" si="117"/>
        <v>rock</v>
      </c>
      <c r="S1262" s="14">
        <f t="shared" si="118"/>
        <v>41666.63449074074</v>
      </c>
      <c r="T1262" s="14">
        <f t="shared" si="119"/>
        <v>41696.63449074074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5">
        <v>2000</v>
      </c>
      <c r="E1263" s="5">
        <v>2025</v>
      </c>
      <c r="F1263" s="12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</v>
      </c>
      <c r="P1263" s="5">
        <f t="shared" si="115"/>
        <v>38.94</v>
      </c>
      <c r="Q1263" s="27" t="str">
        <f t="shared" si="116"/>
        <v>music</v>
      </c>
      <c r="R1263" s="27" t="str">
        <f t="shared" si="117"/>
        <v>rock</v>
      </c>
      <c r="S1263" s="14">
        <f t="shared" si="118"/>
        <v>41638.134571759256</v>
      </c>
      <c r="T1263" s="14">
        <f t="shared" si="119"/>
        <v>41668.134571759256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5">
        <v>6500</v>
      </c>
      <c r="E1264" s="5">
        <v>8152</v>
      </c>
      <c r="F1264" s="12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</v>
      </c>
      <c r="P1264" s="5">
        <f t="shared" si="115"/>
        <v>77.64</v>
      </c>
      <c r="Q1264" s="27" t="str">
        <f t="shared" si="116"/>
        <v>music</v>
      </c>
      <c r="R1264" s="27" t="str">
        <f t="shared" si="117"/>
        <v>rock</v>
      </c>
      <c r="S1264" s="14">
        <f t="shared" si="118"/>
        <v>41656.554305555554</v>
      </c>
      <c r="T1264" s="14">
        <f t="shared" si="119"/>
        <v>41686.554305555554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5">
        <v>1500</v>
      </c>
      <c r="E1265" s="5">
        <v>1785</v>
      </c>
      <c r="F1265" s="12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5">
        <f t="shared" si="115"/>
        <v>43.54</v>
      </c>
      <c r="Q1265" s="27" t="str">
        <f t="shared" si="116"/>
        <v>music</v>
      </c>
      <c r="R1265" s="27" t="str">
        <f t="shared" si="117"/>
        <v>rock</v>
      </c>
      <c r="S1265" s="14">
        <f t="shared" si="118"/>
        <v>41691.875810185185</v>
      </c>
      <c r="T1265" s="14">
        <f t="shared" si="119"/>
        <v>41726.833333333328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5">
        <v>650</v>
      </c>
      <c r="E1266" s="5">
        <v>1082</v>
      </c>
      <c r="F1266" s="12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</v>
      </c>
      <c r="P1266" s="5">
        <f t="shared" si="115"/>
        <v>31.82</v>
      </c>
      <c r="Q1266" s="27" t="str">
        <f t="shared" si="116"/>
        <v>music</v>
      </c>
      <c r="R1266" s="27" t="str">
        <f t="shared" si="117"/>
        <v>rock</v>
      </c>
      <c r="S1266" s="14">
        <f t="shared" si="118"/>
        <v>41547.454664351848</v>
      </c>
      <c r="T1266" s="14">
        <f t="shared" si="119"/>
        <v>41576.454664351848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5">
        <v>3500</v>
      </c>
      <c r="E1267" s="5">
        <v>4170.17</v>
      </c>
      <c r="F1267" s="12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</v>
      </c>
      <c r="P1267" s="5">
        <f t="shared" si="115"/>
        <v>63.18</v>
      </c>
      <c r="Q1267" s="27" t="str">
        <f t="shared" si="116"/>
        <v>music</v>
      </c>
      <c r="R1267" s="27" t="str">
        <f t="shared" si="117"/>
        <v>rock</v>
      </c>
      <c r="S1267" s="14">
        <f t="shared" si="118"/>
        <v>40465.446932870364</v>
      </c>
      <c r="T1267" s="14">
        <f t="shared" si="119"/>
        <v>40512.446932870364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5">
        <v>9500</v>
      </c>
      <c r="E1268" s="5">
        <v>9545</v>
      </c>
      <c r="F1268" s="12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</v>
      </c>
      <c r="P1268" s="5">
        <f t="shared" si="115"/>
        <v>190.9</v>
      </c>
      <c r="Q1268" s="27" t="str">
        <f t="shared" si="116"/>
        <v>music</v>
      </c>
      <c r="R1268" s="27" t="str">
        <f t="shared" si="117"/>
        <v>rock</v>
      </c>
      <c r="S1268" s="14">
        <f t="shared" si="118"/>
        <v>41620.668344907404</v>
      </c>
      <c r="T1268" s="14">
        <f t="shared" si="119"/>
        <v>41650.668344907404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5">
        <v>22000</v>
      </c>
      <c r="E1269" s="5">
        <v>22396</v>
      </c>
      <c r="F1269" s="12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102</v>
      </c>
      <c r="P1269" s="5">
        <f t="shared" si="115"/>
        <v>140.86000000000001</v>
      </c>
      <c r="Q1269" s="27" t="str">
        <f t="shared" si="116"/>
        <v>music</v>
      </c>
      <c r="R1269" s="27" t="str">
        <f t="shared" si="117"/>
        <v>rock</v>
      </c>
      <c r="S1269" s="14">
        <f t="shared" si="118"/>
        <v>41449.376828703702</v>
      </c>
      <c r="T1269" s="14">
        <f t="shared" si="119"/>
        <v>41479.376828703702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5">
        <v>12000</v>
      </c>
      <c r="E1270" s="5">
        <v>14000</v>
      </c>
      <c r="F1270" s="12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117</v>
      </c>
      <c r="P1270" s="5">
        <f t="shared" si="115"/>
        <v>76.92</v>
      </c>
      <c r="Q1270" s="27" t="str">
        <f t="shared" si="116"/>
        <v>music</v>
      </c>
      <c r="R1270" s="27" t="str">
        <f t="shared" si="117"/>
        <v>rock</v>
      </c>
      <c r="S1270" s="14">
        <f t="shared" si="118"/>
        <v>41507.637118055551</v>
      </c>
      <c r="T1270" s="14">
        <f t="shared" si="119"/>
        <v>41537.637118055551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5">
        <v>18800</v>
      </c>
      <c r="E1271" s="5">
        <v>20426</v>
      </c>
      <c r="F1271" s="12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109.00000000000001</v>
      </c>
      <c r="P1271" s="5">
        <f t="shared" si="115"/>
        <v>99.16</v>
      </c>
      <c r="Q1271" s="27" t="str">
        <f t="shared" si="116"/>
        <v>music</v>
      </c>
      <c r="R1271" s="27" t="str">
        <f t="shared" si="117"/>
        <v>rock</v>
      </c>
      <c r="S1271" s="14">
        <f t="shared" si="118"/>
        <v>42445.614722222213</v>
      </c>
      <c r="T1271" s="14">
        <f t="shared" si="119"/>
        <v>42475.791666666664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5">
        <v>10000</v>
      </c>
      <c r="E1272" s="5">
        <v>11472</v>
      </c>
      <c r="F1272" s="1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114.99999999999999</v>
      </c>
      <c r="P1272" s="5">
        <f t="shared" si="115"/>
        <v>67.88</v>
      </c>
      <c r="Q1272" s="27" t="str">
        <f t="shared" si="116"/>
        <v>music</v>
      </c>
      <c r="R1272" s="27" t="str">
        <f t="shared" si="117"/>
        <v>rock</v>
      </c>
      <c r="S1272" s="14">
        <f t="shared" si="118"/>
        <v>40933.648634259262</v>
      </c>
      <c r="T1272" s="14">
        <f t="shared" si="119"/>
        <v>40993.60696759259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5">
        <v>7500</v>
      </c>
      <c r="E1273" s="5">
        <v>7635</v>
      </c>
      <c r="F1273" s="12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102</v>
      </c>
      <c r="P1273" s="5">
        <f t="shared" si="115"/>
        <v>246.29</v>
      </c>
      <c r="Q1273" s="27" t="str">
        <f t="shared" si="116"/>
        <v>music</v>
      </c>
      <c r="R1273" s="27" t="str">
        <f t="shared" si="117"/>
        <v>rock</v>
      </c>
      <c r="S1273" s="14">
        <f t="shared" si="118"/>
        <v>41561.475219907406</v>
      </c>
      <c r="T1273" s="14">
        <f t="shared" si="119"/>
        <v>41591.516886574071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5">
        <v>5000</v>
      </c>
      <c r="E1274" s="5">
        <v>5300</v>
      </c>
      <c r="F1274" s="12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5">
        <f t="shared" si="115"/>
        <v>189.29</v>
      </c>
      <c r="Q1274" s="27" t="str">
        <f t="shared" si="116"/>
        <v>music</v>
      </c>
      <c r="R1274" s="27" t="str">
        <f t="shared" si="117"/>
        <v>rock</v>
      </c>
      <c r="S1274" s="14">
        <f t="shared" si="118"/>
        <v>40274.536793981482</v>
      </c>
      <c r="T1274" s="14">
        <f t="shared" si="119"/>
        <v>40343.958333333328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5">
        <v>4000</v>
      </c>
      <c r="E1275" s="5">
        <v>4140</v>
      </c>
      <c r="F1275" s="12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104</v>
      </c>
      <c r="P1275" s="5">
        <f t="shared" si="115"/>
        <v>76.67</v>
      </c>
      <c r="Q1275" s="27" t="str">
        <f t="shared" si="116"/>
        <v>music</v>
      </c>
      <c r="R1275" s="27" t="str">
        <f t="shared" si="117"/>
        <v>rock</v>
      </c>
      <c r="S1275" s="14">
        <f t="shared" si="118"/>
        <v>41852.521886574068</v>
      </c>
      <c r="T1275" s="14">
        <f t="shared" si="119"/>
        <v>41882.521886574068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5">
        <v>25000</v>
      </c>
      <c r="E1276" s="5">
        <v>38743.839999999997</v>
      </c>
      <c r="F1276" s="12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155</v>
      </c>
      <c r="P1276" s="5">
        <f t="shared" si="115"/>
        <v>82.96</v>
      </c>
      <c r="Q1276" s="27" t="str">
        <f t="shared" si="116"/>
        <v>music</v>
      </c>
      <c r="R1276" s="27" t="str">
        <f t="shared" si="117"/>
        <v>rock</v>
      </c>
      <c r="S1276" s="14">
        <f t="shared" si="118"/>
        <v>41116.481770833328</v>
      </c>
      <c r="T1276" s="14">
        <f t="shared" si="119"/>
        <v>41151.481770833328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5">
        <v>15000</v>
      </c>
      <c r="E1277" s="5">
        <v>24321.1</v>
      </c>
      <c r="F1277" s="12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</v>
      </c>
      <c r="P1277" s="5">
        <f t="shared" si="115"/>
        <v>62.52</v>
      </c>
      <c r="Q1277" s="27" t="str">
        <f t="shared" si="116"/>
        <v>music</v>
      </c>
      <c r="R1277" s="27" t="str">
        <f t="shared" si="117"/>
        <v>rock</v>
      </c>
      <c r="S1277" s="14">
        <f t="shared" si="118"/>
        <v>41458.659571759257</v>
      </c>
      <c r="T1277" s="14">
        <f t="shared" si="119"/>
        <v>41493.659571759257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5">
        <v>3000</v>
      </c>
      <c r="E1278" s="5">
        <v>3132.63</v>
      </c>
      <c r="F1278" s="12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</v>
      </c>
      <c r="P1278" s="5">
        <f t="shared" si="115"/>
        <v>46.07</v>
      </c>
      <c r="Q1278" s="27" t="str">
        <f t="shared" si="116"/>
        <v>music</v>
      </c>
      <c r="R1278" s="27" t="str">
        <f t="shared" si="117"/>
        <v>rock</v>
      </c>
      <c r="S1278" s="14">
        <f t="shared" si="118"/>
        <v>40007.49591435185</v>
      </c>
      <c r="T1278" s="14">
        <f t="shared" si="119"/>
        <v>40056.958333333328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5">
        <v>15000</v>
      </c>
      <c r="E1279" s="5">
        <v>15918.65</v>
      </c>
      <c r="F1279" s="12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</v>
      </c>
      <c r="P1279" s="5">
        <f t="shared" si="115"/>
        <v>38.54</v>
      </c>
      <c r="Q1279" s="27" t="str">
        <f t="shared" si="116"/>
        <v>music</v>
      </c>
      <c r="R1279" s="27" t="str">
        <f t="shared" si="117"/>
        <v>rock</v>
      </c>
      <c r="S1279" s="14">
        <f t="shared" si="118"/>
        <v>41121.35355324074</v>
      </c>
      <c r="T1279" s="14">
        <f t="shared" si="119"/>
        <v>41156.35355324074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5">
        <v>6500</v>
      </c>
      <c r="E1280" s="5">
        <v>10071</v>
      </c>
      <c r="F1280" s="12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155</v>
      </c>
      <c r="P1280" s="5">
        <f t="shared" si="115"/>
        <v>53.01</v>
      </c>
      <c r="Q1280" s="27" t="str">
        <f t="shared" si="116"/>
        <v>music</v>
      </c>
      <c r="R1280" s="27" t="str">
        <f t="shared" si="117"/>
        <v>rock</v>
      </c>
      <c r="S1280" s="14">
        <f t="shared" si="118"/>
        <v>41786.346828703703</v>
      </c>
      <c r="T1280" s="14">
        <f t="shared" si="119"/>
        <v>41814.875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5">
        <v>12516</v>
      </c>
      <c r="E1281" s="5">
        <v>13864.17</v>
      </c>
      <c r="F1281" s="12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111.00000000000001</v>
      </c>
      <c r="P1281" s="5">
        <f t="shared" si="115"/>
        <v>73.36</v>
      </c>
      <c r="Q1281" s="27" t="str">
        <f t="shared" si="116"/>
        <v>music</v>
      </c>
      <c r="R1281" s="27" t="str">
        <f t="shared" si="117"/>
        <v>rock</v>
      </c>
      <c r="S1281" s="14">
        <f t="shared" si="118"/>
        <v>41681.890856481477</v>
      </c>
      <c r="T1281" s="14">
        <f t="shared" si="119"/>
        <v>41721.849189814813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5">
        <v>15000</v>
      </c>
      <c r="E1282" s="5">
        <v>16636.78</v>
      </c>
      <c r="F1282" s="1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111.00000000000001</v>
      </c>
      <c r="P1282" s="5">
        <f t="shared" si="115"/>
        <v>127.98</v>
      </c>
      <c r="Q1282" s="27" t="str">
        <f t="shared" si="116"/>
        <v>music</v>
      </c>
      <c r="R1282" s="27" t="str">
        <f t="shared" si="117"/>
        <v>rock</v>
      </c>
      <c r="S1282" s="14">
        <f t="shared" si="118"/>
        <v>40513.54923611111</v>
      </c>
      <c r="T1282" s="14">
        <f t="shared" si="119"/>
        <v>40603.54923611111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5">
        <v>7000</v>
      </c>
      <c r="E1283" s="5">
        <v>7750</v>
      </c>
      <c r="F1283" s="12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ROUND(E1283/D1283,2)*100</f>
        <v>111.00000000000001</v>
      </c>
      <c r="P1283" s="5">
        <f t="shared" ref="P1283:P1346" si="121">IF(L1283=0,0,ROUND(E1283/L1283,2))</f>
        <v>104.73</v>
      </c>
      <c r="Q1283" s="27" t="str">
        <f t="shared" ref="Q1283:Q1346" si="122">IF((FIND("/",N1283,1)&gt;0),
LEFT(N1283,(FIND("/",N1283,1)-1)),N1283)</f>
        <v>music</v>
      </c>
      <c r="R1283" s="27" t="str">
        <f t="shared" ref="R1283:R1346" si="123">IF((FIND("/",N1283,1)&gt;0),
RIGHT(N1283,(LEN(N1283)-1-LEN(Q1283))),"")</f>
        <v>rock</v>
      </c>
      <c r="S1283" s="14">
        <f t="shared" ref="S1283:S1346" si="124">(((J1283/60)/60)/24)+DATE(1970,1,1)+(-5/24)</f>
        <v>41463.535138888888</v>
      </c>
      <c r="T1283" s="14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5">
        <v>15000</v>
      </c>
      <c r="E1284" s="5">
        <v>18542</v>
      </c>
      <c r="F1284" s="12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124</v>
      </c>
      <c r="P1284" s="5">
        <f t="shared" si="121"/>
        <v>67.67</v>
      </c>
      <c r="Q1284" s="27" t="str">
        <f t="shared" si="122"/>
        <v>music</v>
      </c>
      <c r="R1284" s="27" t="str">
        <f t="shared" si="123"/>
        <v>rock</v>
      </c>
      <c r="S1284" s="14">
        <f t="shared" si="124"/>
        <v>41586.266840277778</v>
      </c>
      <c r="T1284" s="14">
        <f t="shared" si="125"/>
        <v>41616.999305555553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5">
        <v>1000</v>
      </c>
      <c r="E1285" s="5">
        <v>2110.5</v>
      </c>
      <c r="F1285" s="12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</v>
      </c>
      <c r="P1285" s="5">
        <f t="shared" si="121"/>
        <v>95.93</v>
      </c>
      <c r="Q1285" s="27" t="str">
        <f t="shared" si="122"/>
        <v>music</v>
      </c>
      <c r="R1285" s="27" t="str">
        <f t="shared" si="123"/>
        <v>rock</v>
      </c>
      <c r="S1285" s="14">
        <f t="shared" si="124"/>
        <v>41320.50913194444</v>
      </c>
      <c r="T1285" s="14">
        <f t="shared" si="125"/>
        <v>41343.958333333328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5">
        <v>2000</v>
      </c>
      <c r="E1286" s="5">
        <v>2020</v>
      </c>
      <c r="F1286" s="12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5">
        <f t="shared" si="121"/>
        <v>65.16</v>
      </c>
      <c r="Q1286" s="27" t="str">
        <f t="shared" si="122"/>
        <v>theater</v>
      </c>
      <c r="R1286" s="27" t="str">
        <f t="shared" si="123"/>
        <v>plays</v>
      </c>
      <c r="S1286" s="14">
        <f t="shared" si="124"/>
        <v>42712.026412037034</v>
      </c>
      <c r="T1286" s="14">
        <f t="shared" si="125"/>
        <v>42735.499305555553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5">
        <v>2000</v>
      </c>
      <c r="E1287" s="5">
        <v>2033</v>
      </c>
      <c r="F1287" s="12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102</v>
      </c>
      <c r="P1287" s="5">
        <f t="shared" si="121"/>
        <v>32.270000000000003</v>
      </c>
      <c r="Q1287" s="27" t="str">
        <f t="shared" si="122"/>
        <v>theater</v>
      </c>
      <c r="R1287" s="27" t="str">
        <f t="shared" si="123"/>
        <v>plays</v>
      </c>
      <c r="S1287" s="14">
        <f t="shared" si="124"/>
        <v>42160.374710648146</v>
      </c>
      <c r="T1287" s="14">
        <f t="shared" si="125"/>
        <v>42175.374710648146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5">
        <v>1500</v>
      </c>
      <c r="E1288" s="5">
        <v>1625</v>
      </c>
      <c r="F1288" s="12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</v>
      </c>
      <c r="P1288" s="5">
        <f t="shared" si="121"/>
        <v>81.25</v>
      </c>
      <c r="Q1288" s="27" t="str">
        <f t="shared" si="122"/>
        <v>theater</v>
      </c>
      <c r="R1288" s="27" t="str">
        <f t="shared" si="123"/>
        <v>plays</v>
      </c>
      <c r="S1288" s="14">
        <f t="shared" si="124"/>
        <v>42039.176238425927</v>
      </c>
      <c r="T1288" s="14">
        <f t="shared" si="125"/>
        <v>42052.374999999993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5">
        <v>250</v>
      </c>
      <c r="E1289" s="5">
        <v>605</v>
      </c>
      <c r="F1289" s="12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5">
        <f t="shared" si="121"/>
        <v>24.2</v>
      </c>
      <c r="Q1289" s="27" t="str">
        <f t="shared" si="122"/>
        <v>theater</v>
      </c>
      <c r="R1289" s="27" t="str">
        <f t="shared" si="123"/>
        <v>plays</v>
      </c>
      <c r="S1289" s="14">
        <f t="shared" si="124"/>
        <v>42107.412685185183</v>
      </c>
      <c r="T1289" s="14">
        <f t="shared" si="125"/>
        <v>42167.412685185183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5">
        <v>4000</v>
      </c>
      <c r="E1290" s="5">
        <v>4018</v>
      </c>
      <c r="F1290" s="12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</v>
      </c>
      <c r="P1290" s="5">
        <f t="shared" si="121"/>
        <v>65.87</v>
      </c>
      <c r="Q1290" s="27" t="str">
        <f t="shared" si="122"/>
        <v>theater</v>
      </c>
      <c r="R1290" s="27" t="str">
        <f t="shared" si="123"/>
        <v>plays</v>
      </c>
      <c r="S1290" s="14">
        <f t="shared" si="124"/>
        <v>42560.946331018517</v>
      </c>
      <c r="T1290" s="14">
        <f t="shared" si="125"/>
        <v>42591.958333333336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5">
        <v>1500</v>
      </c>
      <c r="E1291" s="5">
        <v>1876</v>
      </c>
      <c r="F1291" s="12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</v>
      </c>
      <c r="P1291" s="5">
        <f t="shared" si="121"/>
        <v>36.08</v>
      </c>
      <c r="Q1291" s="27" t="str">
        <f t="shared" si="122"/>
        <v>theater</v>
      </c>
      <c r="R1291" s="27" t="str">
        <f t="shared" si="123"/>
        <v>plays</v>
      </c>
      <c r="S1291" s="14">
        <f t="shared" si="124"/>
        <v>42708.926446759251</v>
      </c>
      <c r="T1291" s="14">
        <f t="shared" si="125"/>
        <v>42738.926446759251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5">
        <v>3500</v>
      </c>
      <c r="E1292" s="5">
        <v>3800</v>
      </c>
      <c r="F1292" s="1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109.00000000000001</v>
      </c>
      <c r="P1292" s="5">
        <f t="shared" si="121"/>
        <v>44.19</v>
      </c>
      <c r="Q1292" s="27" t="str">
        <f t="shared" si="122"/>
        <v>theater</v>
      </c>
      <c r="R1292" s="27" t="str">
        <f t="shared" si="123"/>
        <v>plays</v>
      </c>
      <c r="S1292" s="14">
        <f t="shared" si="124"/>
        <v>42086.406608796293</v>
      </c>
      <c r="T1292" s="14">
        <f t="shared" si="125"/>
        <v>42117.082638888889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5">
        <v>3000</v>
      </c>
      <c r="E1293" s="5">
        <v>4371</v>
      </c>
      <c r="F1293" s="12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146</v>
      </c>
      <c r="P1293" s="5">
        <f t="shared" si="121"/>
        <v>104.07</v>
      </c>
      <c r="Q1293" s="27" t="str">
        <f t="shared" si="122"/>
        <v>theater</v>
      </c>
      <c r="R1293" s="27" t="str">
        <f t="shared" si="123"/>
        <v>plays</v>
      </c>
      <c r="S1293" s="14">
        <f t="shared" si="124"/>
        <v>42064.444340277776</v>
      </c>
      <c r="T1293" s="14">
        <f t="shared" si="125"/>
        <v>42101.083333333336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5">
        <v>1700</v>
      </c>
      <c r="E1294" s="5">
        <v>1870</v>
      </c>
      <c r="F1294" s="12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5">
        <f t="shared" si="121"/>
        <v>35.96</v>
      </c>
      <c r="Q1294" s="27" t="str">
        <f t="shared" si="122"/>
        <v>theater</v>
      </c>
      <c r="R1294" s="27" t="str">
        <f t="shared" si="123"/>
        <v>plays</v>
      </c>
      <c r="S1294" s="14">
        <f t="shared" si="124"/>
        <v>42256.555879629632</v>
      </c>
      <c r="T1294" s="14">
        <f t="shared" si="125"/>
        <v>42283.749305555553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5">
        <v>15000</v>
      </c>
      <c r="E1295" s="5">
        <v>15335</v>
      </c>
      <c r="F1295" s="12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</v>
      </c>
      <c r="P1295" s="5">
        <f t="shared" si="121"/>
        <v>127.79</v>
      </c>
      <c r="Q1295" s="27" t="str">
        <f t="shared" si="122"/>
        <v>theater</v>
      </c>
      <c r="R1295" s="27" t="str">
        <f t="shared" si="123"/>
        <v>plays</v>
      </c>
      <c r="S1295" s="14">
        <f t="shared" si="124"/>
        <v>42292.492719907408</v>
      </c>
      <c r="T1295" s="14">
        <f t="shared" si="125"/>
        <v>42322.534386574065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5">
        <v>500</v>
      </c>
      <c r="E1296" s="5">
        <v>610</v>
      </c>
      <c r="F1296" s="12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5">
        <f t="shared" si="121"/>
        <v>27.73</v>
      </c>
      <c r="Q1296" s="27" t="str">
        <f t="shared" si="122"/>
        <v>theater</v>
      </c>
      <c r="R1296" s="27" t="str">
        <f t="shared" si="123"/>
        <v>plays</v>
      </c>
      <c r="S1296" s="14">
        <f t="shared" si="124"/>
        <v>42278.245335648149</v>
      </c>
      <c r="T1296" s="14">
        <f t="shared" si="125"/>
        <v>42296.249999999993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5">
        <v>2500</v>
      </c>
      <c r="E1297" s="5">
        <v>2549</v>
      </c>
      <c r="F1297" s="12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102</v>
      </c>
      <c r="P1297" s="5">
        <f t="shared" si="121"/>
        <v>39.83</v>
      </c>
      <c r="Q1297" s="27" t="str">
        <f t="shared" si="122"/>
        <v>theater</v>
      </c>
      <c r="R1297" s="27" t="str">
        <f t="shared" si="123"/>
        <v>plays</v>
      </c>
      <c r="S1297" s="14">
        <f t="shared" si="124"/>
        <v>42184.364548611113</v>
      </c>
      <c r="T1297" s="14">
        <f t="shared" si="125"/>
        <v>42214.499999999993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5">
        <v>850</v>
      </c>
      <c r="E1298" s="5">
        <v>1200</v>
      </c>
      <c r="F1298" s="12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</v>
      </c>
      <c r="P1298" s="5">
        <f t="shared" si="121"/>
        <v>52.17</v>
      </c>
      <c r="Q1298" s="27" t="str">
        <f t="shared" si="122"/>
        <v>theater</v>
      </c>
      <c r="R1298" s="27" t="str">
        <f t="shared" si="123"/>
        <v>plays</v>
      </c>
      <c r="S1298" s="14">
        <f t="shared" si="124"/>
        <v>42422.842280092591</v>
      </c>
      <c r="T1298" s="14">
        <f t="shared" si="125"/>
        <v>42442.800613425927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5">
        <v>20000</v>
      </c>
      <c r="E1299" s="5">
        <v>21905</v>
      </c>
      <c r="F1299" s="12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110.00000000000001</v>
      </c>
      <c r="P1299" s="5">
        <f t="shared" si="121"/>
        <v>92.04</v>
      </c>
      <c r="Q1299" s="27" t="str">
        <f t="shared" si="122"/>
        <v>theater</v>
      </c>
      <c r="R1299" s="27" t="str">
        <f t="shared" si="123"/>
        <v>plays</v>
      </c>
      <c r="S1299" s="14">
        <f t="shared" si="124"/>
        <v>42461.538865740738</v>
      </c>
      <c r="T1299" s="14">
        <f t="shared" si="125"/>
        <v>42491.538865740738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5">
        <v>2000</v>
      </c>
      <c r="E1300" s="5">
        <v>2093</v>
      </c>
      <c r="F1300" s="12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105</v>
      </c>
      <c r="P1300" s="5">
        <f t="shared" si="121"/>
        <v>63.42</v>
      </c>
      <c r="Q1300" s="27" t="str">
        <f t="shared" si="122"/>
        <v>theater</v>
      </c>
      <c r="R1300" s="27" t="str">
        <f t="shared" si="123"/>
        <v>plays</v>
      </c>
      <c r="S1300" s="14">
        <f t="shared" si="124"/>
        <v>42458.472592592596</v>
      </c>
      <c r="T1300" s="14">
        <f t="shared" si="125"/>
        <v>42488.472592592596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5">
        <v>3500</v>
      </c>
      <c r="E1301" s="5">
        <v>4340</v>
      </c>
      <c r="F1301" s="12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5">
        <f t="shared" si="121"/>
        <v>135.63</v>
      </c>
      <c r="Q1301" s="27" t="str">
        <f t="shared" si="122"/>
        <v>theater</v>
      </c>
      <c r="R1301" s="27" t="str">
        <f t="shared" si="123"/>
        <v>plays</v>
      </c>
      <c r="S1301" s="14">
        <f t="shared" si="124"/>
        <v>42169.606006944443</v>
      </c>
      <c r="T1301" s="14">
        <f t="shared" si="125"/>
        <v>42199.606006944443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5">
        <v>3000</v>
      </c>
      <c r="E1302" s="5">
        <v>4050</v>
      </c>
      <c r="F1302" s="1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5">
        <f t="shared" si="121"/>
        <v>168.75</v>
      </c>
      <c r="Q1302" s="27" t="str">
        <f t="shared" si="122"/>
        <v>theater</v>
      </c>
      <c r="R1302" s="27" t="str">
        <f t="shared" si="123"/>
        <v>plays</v>
      </c>
      <c r="S1302" s="14">
        <f t="shared" si="124"/>
        <v>42483.466874999998</v>
      </c>
      <c r="T1302" s="14">
        <f t="shared" si="125"/>
        <v>42522.581249999996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5">
        <v>2000</v>
      </c>
      <c r="E1303" s="5">
        <v>2055</v>
      </c>
      <c r="F1303" s="12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103</v>
      </c>
      <c r="P1303" s="5">
        <f t="shared" si="121"/>
        <v>70.86</v>
      </c>
      <c r="Q1303" s="27" t="str">
        <f t="shared" si="122"/>
        <v>theater</v>
      </c>
      <c r="R1303" s="27" t="str">
        <f t="shared" si="123"/>
        <v>plays</v>
      </c>
      <c r="S1303" s="14">
        <f t="shared" si="124"/>
        <v>42195.541412037033</v>
      </c>
      <c r="T1303" s="14">
        <f t="shared" si="125"/>
        <v>42205.916666666664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5">
        <v>2500</v>
      </c>
      <c r="E1304" s="5">
        <v>2500</v>
      </c>
      <c r="F1304" s="12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5">
        <f t="shared" si="121"/>
        <v>50</v>
      </c>
      <c r="Q1304" s="27" t="str">
        <f t="shared" si="122"/>
        <v>theater</v>
      </c>
      <c r="R1304" s="27" t="str">
        <f t="shared" si="123"/>
        <v>plays</v>
      </c>
      <c r="S1304" s="14">
        <f t="shared" si="124"/>
        <v>42674.849664351852</v>
      </c>
      <c r="T1304" s="14">
        <f t="shared" si="125"/>
        <v>42704.891331018516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5">
        <v>3500</v>
      </c>
      <c r="E1305" s="5">
        <v>4559.13</v>
      </c>
      <c r="F1305" s="12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</v>
      </c>
      <c r="P1305" s="5">
        <f t="shared" si="121"/>
        <v>42.21</v>
      </c>
      <c r="Q1305" s="27" t="str">
        <f t="shared" si="122"/>
        <v>theater</v>
      </c>
      <c r="R1305" s="27" t="str">
        <f t="shared" si="123"/>
        <v>plays</v>
      </c>
      <c r="S1305" s="14">
        <f t="shared" si="124"/>
        <v>42566.232870370368</v>
      </c>
      <c r="T1305" s="14">
        <f t="shared" si="125"/>
        <v>42582.249999999993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5">
        <v>40000</v>
      </c>
      <c r="E1306" s="5">
        <v>15851</v>
      </c>
      <c r="F1306" s="12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40</v>
      </c>
      <c r="P1306" s="5">
        <f t="shared" si="121"/>
        <v>152.41</v>
      </c>
      <c r="Q1306" s="27" t="str">
        <f t="shared" si="122"/>
        <v>technology</v>
      </c>
      <c r="R1306" s="27" t="str">
        <f t="shared" si="123"/>
        <v>wearables</v>
      </c>
      <c r="S1306" s="14">
        <f t="shared" si="124"/>
        <v>42746.986168981479</v>
      </c>
      <c r="T1306" s="14">
        <f t="shared" si="125"/>
        <v>42806.944502314807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5">
        <v>30000</v>
      </c>
      <c r="E1307" s="5">
        <v>7793</v>
      </c>
      <c r="F1307" s="12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26</v>
      </c>
      <c r="P1307" s="5">
        <f t="shared" si="121"/>
        <v>90.62</v>
      </c>
      <c r="Q1307" s="27" t="str">
        <f t="shared" si="122"/>
        <v>technology</v>
      </c>
      <c r="R1307" s="27" t="str">
        <f t="shared" si="123"/>
        <v>wearables</v>
      </c>
      <c r="S1307" s="14">
        <f t="shared" si="124"/>
        <v>42543.457268518519</v>
      </c>
      <c r="T1307" s="14">
        <f t="shared" si="125"/>
        <v>42572.520833333336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5">
        <v>110000</v>
      </c>
      <c r="E1308" s="5">
        <v>71771</v>
      </c>
      <c r="F1308" s="12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</v>
      </c>
      <c r="P1308" s="5">
        <f t="shared" si="121"/>
        <v>201.6</v>
      </c>
      <c r="Q1308" s="27" t="str">
        <f t="shared" si="122"/>
        <v>technology</v>
      </c>
      <c r="R1308" s="27" t="str">
        <f t="shared" si="123"/>
        <v>wearables</v>
      </c>
      <c r="S1308" s="14">
        <f t="shared" si="124"/>
        <v>41947.249236111107</v>
      </c>
      <c r="T1308" s="14">
        <f t="shared" si="125"/>
        <v>41977.249236111107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5">
        <v>50000</v>
      </c>
      <c r="E1309" s="5">
        <v>5757</v>
      </c>
      <c r="F1309" s="12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12</v>
      </c>
      <c r="P1309" s="5">
        <f t="shared" si="121"/>
        <v>127.93</v>
      </c>
      <c r="Q1309" s="27" t="str">
        <f t="shared" si="122"/>
        <v>technology</v>
      </c>
      <c r="R1309" s="27" t="str">
        <f t="shared" si="123"/>
        <v>wearables</v>
      </c>
      <c r="S1309" s="14">
        <f t="shared" si="124"/>
        <v>42387.294895833329</v>
      </c>
      <c r="T1309" s="14">
        <f t="shared" si="125"/>
        <v>42417.294895833329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5">
        <v>10000</v>
      </c>
      <c r="E1310" s="5">
        <v>1136</v>
      </c>
      <c r="F1310" s="12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</v>
      </c>
      <c r="P1310" s="5">
        <f t="shared" si="121"/>
        <v>29.89</v>
      </c>
      <c r="Q1310" s="27" t="str">
        <f t="shared" si="122"/>
        <v>technology</v>
      </c>
      <c r="R1310" s="27" t="str">
        <f t="shared" si="123"/>
        <v>wearables</v>
      </c>
      <c r="S1310" s="14">
        <f t="shared" si="124"/>
        <v>42611.405231481483</v>
      </c>
      <c r="T1310" s="14">
        <f t="shared" si="125"/>
        <v>42651.405231481483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5">
        <v>11500</v>
      </c>
      <c r="E1311" s="5">
        <v>12879</v>
      </c>
      <c r="F1311" s="12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112.00000000000001</v>
      </c>
      <c r="P1311" s="5">
        <f t="shared" si="121"/>
        <v>367.97</v>
      </c>
      <c r="Q1311" s="27" t="str">
        <f t="shared" si="122"/>
        <v>technology</v>
      </c>
      <c r="R1311" s="27" t="str">
        <f t="shared" si="123"/>
        <v>wearables</v>
      </c>
      <c r="S1311" s="14">
        <f t="shared" si="124"/>
        <v>42257.674398148149</v>
      </c>
      <c r="T1311" s="14">
        <f t="shared" si="125"/>
        <v>42292.674398148149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5">
        <v>20000</v>
      </c>
      <c r="E1312" s="5">
        <v>3100</v>
      </c>
      <c r="F1312" s="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16</v>
      </c>
      <c r="P1312" s="5">
        <f t="shared" si="121"/>
        <v>129.16999999999999</v>
      </c>
      <c r="Q1312" s="27" t="str">
        <f t="shared" si="122"/>
        <v>technology</v>
      </c>
      <c r="R1312" s="27" t="str">
        <f t="shared" si="123"/>
        <v>wearables</v>
      </c>
      <c r="S1312" s="14">
        <f t="shared" si="124"/>
        <v>42556.458912037029</v>
      </c>
      <c r="T1312" s="14">
        <f t="shared" si="125"/>
        <v>42601.458912037029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5">
        <v>250000</v>
      </c>
      <c r="E1313" s="5">
        <v>80070</v>
      </c>
      <c r="F1313" s="12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</v>
      </c>
      <c r="P1313" s="5">
        <f t="shared" si="121"/>
        <v>800.7</v>
      </c>
      <c r="Q1313" s="27" t="str">
        <f t="shared" si="122"/>
        <v>technology</v>
      </c>
      <c r="R1313" s="27" t="str">
        <f t="shared" si="123"/>
        <v>wearables</v>
      </c>
      <c r="S1313" s="14">
        <f t="shared" si="124"/>
        <v>42669.593969907401</v>
      </c>
      <c r="T1313" s="14">
        <f t="shared" si="125"/>
        <v>42704.635636574072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5">
        <v>4600</v>
      </c>
      <c r="E1314" s="5">
        <v>28</v>
      </c>
      <c r="F1314" s="12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1</v>
      </c>
      <c r="P1314" s="5">
        <f t="shared" si="121"/>
        <v>28</v>
      </c>
      <c r="Q1314" s="27" t="str">
        <f t="shared" si="122"/>
        <v>technology</v>
      </c>
      <c r="R1314" s="27" t="str">
        <f t="shared" si="123"/>
        <v>wearables</v>
      </c>
      <c r="S1314" s="14">
        <f t="shared" si="124"/>
        <v>42082.494467592587</v>
      </c>
      <c r="T1314" s="14">
        <f t="shared" si="125"/>
        <v>42112.494467592587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5">
        <v>40000</v>
      </c>
      <c r="E1315" s="5">
        <v>12446</v>
      </c>
      <c r="F1315" s="12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</v>
      </c>
      <c r="P1315" s="5">
        <f t="shared" si="121"/>
        <v>102.02</v>
      </c>
      <c r="Q1315" s="27" t="str">
        <f t="shared" si="122"/>
        <v>technology</v>
      </c>
      <c r="R1315" s="27" t="str">
        <f t="shared" si="123"/>
        <v>wearables</v>
      </c>
      <c r="S1315" s="14">
        <f t="shared" si="124"/>
        <v>42402.50131944444</v>
      </c>
      <c r="T1315" s="14">
        <f t="shared" si="125"/>
        <v>42432.50131944444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5">
        <v>180000</v>
      </c>
      <c r="E1316" s="5">
        <v>2028</v>
      </c>
      <c r="F1316" s="12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</v>
      </c>
      <c r="P1316" s="5">
        <f t="shared" si="121"/>
        <v>184.36</v>
      </c>
      <c r="Q1316" s="27" t="str">
        <f t="shared" si="122"/>
        <v>technology</v>
      </c>
      <c r="R1316" s="27" t="str">
        <f t="shared" si="123"/>
        <v>wearables</v>
      </c>
      <c r="S1316" s="14">
        <f t="shared" si="124"/>
        <v>42604.461342592585</v>
      </c>
      <c r="T1316" s="14">
        <f t="shared" si="125"/>
        <v>42664.461342592585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5">
        <v>100000</v>
      </c>
      <c r="E1317" s="5">
        <v>40404</v>
      </c>
      <c r="F1317" s="12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</v>
      </c>
      <c r="P1317" s="5">
        <f t="shared" si="121"/>
        <v>162.91999999999999</v>
      </c>
      <c r="Q1317" s="27" t="str">
        <f t="shared" si="122"/>
        <v>technology</v>
      </c>
      <c r="R1317" s="27" t="str">
        <f t="shared" si="123"/>
        <v>wearables</v>
      </c>
      <c r="S1317" s="14">
        <f t="shared" si="124"/>
        <v>42278.289907407401</v>
      </c>
      <c r="T1317" s="14">
        <f t="shared" si="125"/>
        <v>42313.833333333336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5">
        <v>75000</v>
      </c>
      <c r="E1318" s="5">
        <v>1</v>
      </c>
      <c r="F1318" s="12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0</v>
      </c>
      <c r="P1318" s="5">
        <f t="shared" si="121"/>
        <v>1</v>
      </c>
      <c r="Q1318" s="27" t="str">
        <f t="shared" si="122"/>
        <v>technology</v>
      </c>
      <c r="R1318" s="27" t="str">
        <f t="shared" si="123"/>
        <v>wearables</v>
      </c>
      <c r="S1318" s="14">
        <f t="shared" si="124"/>
        <v>42393.753576388881</v>
      </c>
      <c r="T1318" s="14">
        <f t="shared" si="125"/>
        <v>42428.753576388881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5">
        <v>200000</v>
      </c>
      <c r="E1319" s="5">
        <v>11467</v>
      </c>
      <c r="F1319" s="12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6</v>
      </c>
      <c r="P1319" s="5">
        <f t="shared" si="121"/>
        <v>603.53</v>
      </c>
      <c r="Q1319" s="27" t="str">
        <f t="shared" si="122"/>
        <v>technology</v>
      </c>
      <c r="R1319" s="27" t="str">
        <f t="shared" si="123"/>
        <v>wearables</v>
      </c>
      <c r="S1319" s="14">
        <f t="shared" si="124"/>
        <v>42520.027152777773</v>
      </c>
      <c r="T1319" s="14">
        <f t="shared" si="125"/>
        <v>42572.374999999993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5">
        <v>40000</v>
      </c>
      <c r="E1320" s="5">
        <v>6130</v>
      </c>
      <c r="F1320" s="12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</v>
      </c>
      <c r="P1320" s="5">
        <f t="shared" si="121"/>
        <v>45.41</v>
      </c>
      <c r="Q1320" s="27" t="str">
        <f t="shared" si="122"/>
        <v>technology</v>
      </c>
      <c r="R1320" s="27" t="str">
        <f t="shared" si="123"/>
        <v>wearables</v>
      </c>
      <c r="S1320" s="14">
        <f t="shared" si="124"/>
        <v>41984.835324074076</v>
      </c>
      <c r="T1320" s="14">
        <f t="shared" si="125"/>
        <v>42014.835324074076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5">
        <v>5800</v>
      </c>
      <c r="E1321" s="5">
        <v>876</v>
      </c>
      <c r="F1321" s="12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</v>
      </c>
      <c r="P1321" s="5">
        <f t="shared" si="121"/>
        <v>97.33</v>
      </c>
      <c r="Q1321" s="27" t="str">
        <f t="shared" si="122"/>
        <v>technology</v>
      </c>
      <c r="R1321" s="27" t="str">
        <f t="shared" si="123"/>
        <v>wearables</v>
      </c>
      <c r="S1321" s="14">
        <f t="shared" si="124"/>
        <v>41816.603761574072</v>
      </c>
      <c r="T1321" s="14">
        <f t="shared" si="125"/>
        <v>41831.458333333328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5">
        <v>100000</v>
      </c>
      <c r="E1322" s="5">
        <v>503</v>
      </c>
      <c r="F1322" s="1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1</v>
      </c>
      <c r="P1322" s="5">
        <f t="shared" si="121"/>
        <v>167.67</v>
      </c>
      <c r="Q1322" s="27" t="str">
        <f t="shared" si="122"/>
        <v>technology</v>
      </c>
      <c r="R1322" s="27" t="str">
        <f t="shared" si="123"/>
        <v>wearables</v>
      </c>
      <c r="S1322" s="14">
        <f t="shared" si="124"/>
        <v>42705.482013888883</v>
      </c>
      <c r="T1322" s="14">
        <f t="shared" si="125"/>
        <v>42734.749999999993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5">
        <v>462000</v>
      </c>
      <c r="E1323" s="5">
        <v>6019</v>
      </c>
      <c r="F1323" s="12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</v>
      </c>
      <c r="P1323" s="5">
        <f t="shared" si="121"/>
        <v>859.86</v>
      </c>
      <c r="Q1323" s="27" t="str">
        <f t="shared" si="122"/>
        <v>technology</v>
      </c>
      <c r="R1323" s="27" t="str">
        <f t="shared" si="123"/>
        <v>wearables</v>
      </c>
      <c r="S1323" s="14">
        <f t="shared" si="124"/>
        <v>42697.540937499994</v>
      </c>
      <c r="T1323" s="14">
        <f t="shared" si="125"/>
        <v>42727.540937499994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5">
        <v>35000</v>
      </c>
      <c r="E1324" s="5">
        <v>106</v>
      </c>
      <c r="F1324" s="12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</v>
      </c>
      <c r="P1324" s="5">
        <f t="shared" si="121"/>
        <v>26.5</v>
      </c>
      <c r="Q1324" s="27" t="str">
        <f t="shared" si="122"/>
        <v>technology</v>
      </c>
      <c r="R1324" s="27" t="str">
        <f t="shared" si="123"/>
        <v>wearables</v>
      </c>
      <c r="S1324" s="14">
        <f t="shared" si="124"/>
        <v>42115.448206018518</v>
      </c>
      <c r="T1324" s="14">
        <f t="shared" si="125"/>
        <v>42145.448206018518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5">
        <v>15000</v>
      </c>
      <c r="E1325" s="5">
        <v>1332</v>
      </c>
      <c r="F1325" s="12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9</v>
      </c>
      <c r="P1325" s="5">
        <f t="shared" si="121"/>
        <v>30.27</v>
      </c>
      <c r="Q1325" s="27" t="str">
        <f t="shared" si="122"/>
        <v>technology</v>
      </c>
      <c r="R1325" s="27" t="str">
        <f t="shared" si="123"/>
        <v>wearables</v>
      </c>
      <c r="S1325" s="14">
        <f t="shared" si="124"/>
        <v>42451.490115740737</v>
      </c>
      <c r="T1325" s="14">
        <f t="shared" si="125"/>
        <v>42486.079861111109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5">
        <v>50000</v>
      </c>
      <c r="E1326" s="5">
        <v>4920</v>
      </c>
      <c r="F1326" s="12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10</v>
      </c>
      <c r="P1326" s="5">
        <f t="shared" si="121"/>
        <v>54.67</v>
      </c>
      <c r="Q1326" s="27" t="str">
        <f t="shared" si="122"/>
        <v>technology</v>
      </c>
      <c r="R1326" s="27" t="str">
        <f t="shared" si="123"/>
        <v>wearables</v>
      </c>
      <c r="S1326" s="14">
        <f t="shared" si="124"/>
        <v>42626.425370370365</v>
      </c>
      <c r="T1326" s="14">
        <f t="shared" si="125"/>
        <v>42656.425370370365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5">
        <v>20000</v>
      </c>
      <c r="E1327" s="5">
        <v>486</v>
      </c>
      <c r="F1327" s="12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</v>
      </c>
      <c r="P1327" s="5">
        <f t="shared" si="121"/>
        <v>60.75</v>
      </c>
      <c r="Q1327" s="27" t="str">
        <f t="shared" si="122"/>
        <v>technology</v>
      </c>
      <c r="R1327" s="27" t="str">
        <f t="shared" si="123"/>
        <v>wearables</v>
      </c>
      <c r="S1327" s="14">
        <f t="shared" si="124"/>
        <v>42703.877719907403</v>
      </c>
      <c r="T1327" s="14">
        <f t="shared" si="125"/>
        <v>42733.877719907403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5">
        <v>100000</v>
      </c>
      <c r="E1328" s="5">
        <v>1130</v>
      </c>
      <c r="F1328" s="12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</v>
      </c>
      <c r="P1328" s="5">
        <f t="shared" si="121"/>
        <v>102.73</v>
      </c>
      <c r="Q1328" s="27" t="str">
        <f t="shared" si="122"/>
        <v>technology</v>
      </c>
      <c r="R1328" s="27" t="str">
        <f t="shared" si="123"/>
        <v>wearables</v>
      </c>
      <c r="S1328" s="14">
        <f t="shared" si="124"/>
        <v>41974.583657407398</v>
      </c>
      <c r="T1328" s="14">
        <f t="shared" si="125"/>
        <v>42019.583657407398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5">
        <v>48000</v>
      </c>
      <c r="E1329" s="5">
        <v>1705</v>
      </c>
      <c r="F1329" s="12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4</v>
      </c>
      <c r="P1329" s="5">
        <f t="shared" si="121"/>
        <v>41.59</v>
      </c>
      <c r="Q1329" s="27" t="str">
        <f t="shared" si="122"/>
        <v>technology</v>
      </c>
      <c r="R1329" s="27" t="str">
        <f t="shared" si="123"/>
        <v>wearables</v>
      </c>
      <c r="S1329" s="14">
        <f t="shared" si="124"/>
        <v>42123.470312500001</v>
      </c>
      <c r="T1329" s="14">
        <f t="shared" si="125"/>
        <v>42153.470312500001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5">
        <v>75000</v>
      </c>
      <c r="E1330" s="5">
        <v>1748</v>
      </c>
      <c r="F1330" s="12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</v>
      </c>
      <c r="P1330" s="5">
        <f t="shared" si="121"/>
        <v>116.53</v>
      </c>
      <c r="Q1330" s="27" t="str">
        <f t="shared" si="122"/>
        <v>technology</v>
      </c>
      <c r="R1330" s="27" t="str">
        <f t="shared" si="123"/>
        <v>wearables</v>
      </c>
      <c r="S1330" s="14">
        <f t="shared" si="124"/>
        <v>42612.434421296297</v>
      </c>
      <c r="T1330" s="14">
        <f t="shared" si="125"/>
        <v>42657.434421296297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5">
        <v>50000</v>
      </c>
      <c r="E1331" s="5">
        <v>408</v>
      </c>
      <c r="F1331" s="12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1</v>
      </c>
      <c r="P1331" s="5">
        <f t="shared" si="121"/>
        <v>45.33</v>
      </c>
      <c r="Q1331" s="27" t="str">
        <f t="shared" si="122"/>
        <v>technology</v>
      </c>
      <c r="R1331" s="27" t="str">
        <f t="shared" si="123"/>
        <v>wearables</v>
      </c>
      <c r="S1331" s="14">
        <f t="shared" si="124"/>
        <v>41935.013252314813</v>
      </c>
      <c r="T1331" s="14">
        <f t="shared" si="125"/>
        <v>41975.054918981477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5">
        <v>35000</v>
      </c>
      <c r="E1332" s="5">
        <v>7873</v>
      </c>
      <c r="F1332" s="1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</v>
      </c>
      <c r="P1332" s="5">
        <f t="shared" si="121"/>
        <v>157.46</v>
      </c>
      <c r="Q1332" s="27" t="str">
        <f t="shared" si="122"/>
        <v>technology</v>
      </c>
      <c r="R1332" s="27" t="str">
        <f t="shared" si="123"/>
        <v>wearables</v>
      </c>
      <c r="S1332" s="14">
        <f t="shared" si="124"/>
        <v>42522.068391203698</v>
      </c>
      <c r="T1332" s="14">
        <f t="shared" si="125"/>
        <v>42552.958333333336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5">
        <v>250000</v>
      </c>
      <c r="E1333" s="5">
        <v>3417</v>
      </c>
      <c r="F1333" s="12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</v>
      </c>
      <c r="P1333" s="5">
        <f t="shared" si="121"/>
        <v>100.5</v>
      </c>
      <c r="Q1333" s="27" t="str">
        <f t="shared" si="122"/>
        <v>technology</v>
      </c>
      <c r="R1333" s="27" t="str">
        <f t="shared" si="123"/>
        <v>wearables</v>
      </c>
      <c r="S1333" s="14">
        <f t="shared" si="124"/>
        <v>42569.295763888884</v>
      </c>
      <c r="T1333" s="14">
        <f t="shared" si="125"/>
        <v>42599.295763888884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5">
        <v>10115</v>
      </c>
      <c r="E1334" s="5">
        <v>0</v>
      </c>
      <c r="F1334" s="12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>
        <f t="shared" si="121"/>
        <v>0</v>
      </c>
      <c r="Q1334" s="27" t="str">
        <f t="shared" si="122"/>
        <v>technology</v>
      </c>
      <c r="R1334" s="27" t="str">
        <f t="shared" si="123"/>
        <v>wearables</v>
      </c>
      <c r="S1334" s="14">
        <f t="shared" si="124"/>
        <v>42731.851944444446</v>
      </c>
      <c r="T1334" s="14">
        <f t="shared" si="125"/>
        <v>42761.851944444446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5">
        <v>2500</v>
      </c>
      <c r="E1335" s="5">
        <v>0</v>
      </c>
      <c r="F1335" s="12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>
        <f t="shared" si="121"/>
        <v>0</v>
      </c>
      <c r="Q1335" s="27" t="str">
        <f t="shared" si="122"/>
        <v>technology</v>
      </c>
      <c r="R1335" s="27" t="str">
        <f t="shared" si="123"/>
        <v>wearables</v>
      </c>
      <c r="S1335" s="14">
        <f t="shared" si="124"/>
        <v>41805.8984375</v>
      </c>
      <c r="T1335" s="14">
        <f t="shared" si="125"/>
        <v>41835.8984375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5">
        <v>133000</v>
      </c>
      <c r="E1336" s="5">
        <v>14303</v>
      </c>
      <c r="F1336" s="12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11</v>
      </c>
      <c r="P1336" s="5">
        <f t="shared" si="121"/>
        <v>51.82</v>
      </c>
      <c r="Q1336" s="27" t="str">
        <f t="shared" si="122"/>
        <v>technology</v>
      </c>
      <c r="R1336" s="27" t="str">
        <f t="shared" si="123"/>
        <v>wearables</v>
      </c>
      <c r="S1336" s="14">
        <f t="shared" si="124"/>
        <v>42410.565821759257</v>
      </c>
      <c r="T1336" s="14">
        <f t="shared" si="125"/>
        <v>42440.565821759257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5">
        <v>25000</v>
      </c>
      <c r="E1337" s="5">
        <v>4940</v>
      </c>
      <c r="F1337" s="12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20</v>
      </c>
      <c r="P1337" s="5">
        <f t="shared" si="121"/>
        <v>308.75</v>
      </c>
      <c r="Q1337" s="27" t="str">
        <f t="shared" si="122"/>
        <v>technology</v>
      </c>
      <c r="R1337" s="27" t="str">
        <f t="shared" si="123"/>
        <v>wearables</v>
      </c>
      <c r="S1337" s="14">
        <f t="shared" si="124"/>
        <v>42313.728032407402</v>
      </c>
      <c r="T1337" s="14">
        <f t="shared" si="125"/>
        <v>42343.728032407402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5">
        <v>100000</v>
      </c>
      <c r="E1338" s="5">
        <v>84947</v>
      </c>
      <c r="F1338" s="12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85</v>
      </c>
      <c r="P1338" s="5">
        <f t="shared" si="121"/>
        <v>379.23</v>
      </c>
      <c r="Q1338" s="27" t="str">
        <f t="shared" si="122"/>
        <v>technology</v>
      </c>
      <c r="R1338" s="27" t="str">
        <f t="shared" si="123"/>
        <v>wearables</v>
      </c>
      <c r="S1338" s="14">
        <f t="shared" si="124"/>
        <v>41955.655416666668</v>
      </c>
      <c r="T1338" s="14">
        <f t="shared" si="125"/>
        <v>41990.655416666668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5">
        <v>50000</v>
      </c>
      <c r="E1339" s="5">
        <v>24691</v>
      </c>
      <c r="F1339" s="12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</v>
      </c>
      <c r="P1339" s="5">
        <f t="shared" si="121"/>
        <v>176.36</v>
      </c>
      <c r="Q1339" s="27" t="str">
        <f t="shared" si="122"/>
        <v>technology</v>
      </c>
      <c r="R1339" s="27" t="str">
        <f t="shared" si="123"/>
        <v>wearables</v>
      </c>
      <c r="S1339" s="14">
        <f t="shared" si="124"/>
        <v>42767.368969907409</v>
      </c>
      <c r="T1339" s="14">
        <f t="shared" si="125"/>
        <v>42797.368969907409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5">
        <v>30000</v>
      </c>
      <c r="E1340" s="5">
        <v>991</v>
      </c>
      <c r="F1340" s="12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</v>
      </c>
      <c r="P1340" s="5">
        <f t="shared" si="121"/>
        <v>66.069999999999993</v>
      </c>
      <c r="Q1340" s="27" t="str">
        <f t="shared" si="122"/>
        <v>technology</v>
      </c>
      <c r="R1340" s="27" t="str">
        <f t="shared" si="123"/>
        <v>wearables</v>
      </c>
      <c r="S1340" s="14">
        <f t="shared" si="124"/>
        <v>42188.595289351848</v>
      </c>
      <c r="T1340" s="14">
        <f t="shared" si="125"/>
        <v>42218.595289351848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5">
        <v>50000</v>
      </c>
      <c r="E1341" s="5">
        <v>3317</v>
      </c>
      <c r="F1341" s="12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7.0000000000000009</v>
      </c>
      <c r="P1341" s="5">
        <f t="shared" si="121"/>
        <v>89.65</v>
      </c>
      <c r="Q1341" s="27" t="str">
        <f t="shared" si="122"/>
        <v>technology</v>
      </c>
      <c r="R1341" s="27" t="str">
        <f t="shared" si="123"/>
        <v>wearables</v>
      </c>
      <c r="S1341" s="14">
        <f t="shared" si="124"/>
        <v>41936.438831018517</v>
      </c>
      <c r="T1341" s="14">
        <f t="shared" si="125"/>
        <v>41981.480497685181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5">
        <v>1680</v>
      </c>
      <c r="E1342" s="5">
        <v>0</v>
      </c>
      <c r="F1342" s="1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>
        <f t="shared" si="121"/>
        <v>0</v>
      </c>
      <c r="Q1342" s="27" t="str">
        <f t="shared" si="122"/>
        <v>technology</v>
      </c>
      <c r="R1342" s="27" t="str">
        <f t="shared" si="123"/>
        <v>wearables</v>
      </c>
      <c r="S1342" s="14">
        <f t="shared" si="124"/>
        <v>41836.387187499997</v>
      </c>
      <c r="T1342" s="14">
        <f t="shared" si="125"/>
        <v>41866.387187499997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5">
        <v>25000</v>
      </c>
      <c r="E1343" s="5">
        <v>17590</v>
      </c>
      <c r="F1343" s="12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</v>
      </c>
      <c r="P1343" s="5">
        <f t="shared" si="121"/>
        <v>382.39</v>
      </c>
      <c r="Q1343" s="27" t="str">
        <f t="shared" si="122"/>
        <v>technology</v>
      </c>
      <c r="R1343" s="27" t="str">
        <f t="shared" si="123"/>
        <v>wearables</v>
      </c>
      <c r="S1343" s="14">
        <f t="shared" si="124"/>
        <v>42612.415706018517</v>
      </c>
      <c r="T1343" s="14">
        <f t="shared" si="125"/>
        <v>42644.415706018517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5">
        <v>50000</v>
      </c>
      <c r="E1344" s="5">
        <v>100</v>
      </c>
      <c r="F1344" s="12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</v>
      </c>
      <c r="P1344" s="5">
        <f t="shared" si="121"/>
        <v>100</v>
      </c>
      <c r="Q1344" s="27" t="str">
        <f t="shared" si="122"/>
        <v>technology</v>
      </c>
      <c r="R1344" s="27" t="str">
        <f t="shared" si="123"/>
        <v>wearables</v>
      </c>
      <c r="S1344" s="14">
        <f t="shared" si="124"/>
        <v>42172.608090277768</v>
      </c>
      <c r="T1344" s="14">
        <f t="shared" si="125"/>
        <v>42202.608090277768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5">
        <v>50000</v>
      </c>
      <c r="E1345" s="5">
        <v>51149</v>
      </c>
      <c r="F1345" s="12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</v>
      </c>
      <c r="P1345" s="5">
        <f t="shared" si="121"/>
        <v>158.36000000000001</v>
      </c>
      <c r="Q1345" s="27" t="str">
        <f t="shared" si="122"/>
        <v>technology</v>
      </c>
      <c r="R1345" s="27" t="str">
        <f t="shared" si="123"/>
        <v>wearables</v>
      </c>
      <c r="S1345" s="14">
        <f t="shared" si="124"/>
        <v>42542.318090277775</v>
      </c>
      <c r="T1345" s="14">
        <f t="shared" si="125"/>
        <v>42600.957638888889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5">
        <v>1500</v>
      </c>
      <c r="E1346" s="5">
        <v>5666</v>
      </c>
      <c r="F1346" s="12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378</v>
      </c>
      <c r="P1346" s="5">
        <f t="shared" si="121"/>
        <v>40.76</v>
      </c>
      <c r="Q1346" s="27" t="str">
        <f t="shared" si="122"/>
        <v>publishing</v>
      </c>
      <c r="R1346" s="27" t="str">
        <f t="shared" si="123"/>
        <v>nonfiction</v>
      </c>
      <c r="S1346" s="14">
        <f t="shared" si="124"/>
        <v>42522.581469907404</v>
      </c>
      <c r="T1346" s="14">
        <f t="shared" si="125"/>
        <v>42551.581469907404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5">
        <v>300</v>
      </c>
      <c r="E1347" s="5">
        <v>375</v>
      </c>
      <c r="F1347" s="12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ROUND(E1347/D1347,2)*100</f>
        <v>125</v>
      </c>
      <c r="P1347" s="5">
        <f t="shared" ref="P1347:P1410" si="127">IF(L1347=0,0,ROUND(E1347/L1347,2))</f>
        <v>53.57</v>
      </c>
      <c r="Q1347" s="27" t="str">
        <f t="shared" ref="Q1347:Q1410" si="128">IF((FIND("/",N1347,1)&gt;0),
LEFT(N1347,(FIND("/",N1347,1)-1)),N1347)</f>
        <v>publishing</v>
      </c>
      <c r="R1347" s="27" t="str">
        <f t="shared" ref="R1347:R1410" si="129">IF((FIND("/",N1347,1)&gt;0),
RIGHT(N1347,(LEN(N1347)-1-LEN(Q1347))),"")</f>
        <v>nonfiction</v>
      </c>
      <c r="S1347" s="14">
        <f t="shared" ref="S1347:S1410" si="130">(((J1347/60)/60)/24)+DATE(1970,1,1)+(-5/24)</f>
        <v>41799.606006944443</v>
      </c>
      <c r="T1347" s="14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5">
        <v>4900</v>
      </c>
      <c r="E1348" s="5">
        <v>7219</v>
      </c>
      <c r="F1348" s="12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</v>
      </c>
      <c r="P1348" s="5">
        <f t="shared" si="127"/>
        <v>48.45</v>
      </c>
      <c r="Q1348" s="27" t="str">
        <f t="shared" si="128"/>
        <v>publishing</v>
      </c>
      <c r="R1348" s="27" t="str">
        <f t="shared" si="129"/>
        <v>nonfiction</v>
      </c>
      <c r="S1348" s="14">
        <f t="shared" si="130"/>
        <v>41421.867488425924</v>
      </c>
      <c r="T1348" s="14">
        <f t="shared" si="131"/>
        <v>41451.867488425924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5">
        <v>2500</v>
      </c>
      <c r="E1349" s="5">
        <v>2555</v>
      </c>
      <c r="F1349" s="12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</v>
      </c>
      <c r="P1349" s="5">
        <f t="shared" si="127"/>
        <v>82.42</v>
      </c>
      <c r="Q1349" s="27" t="str">
        <f t="shared" si="128"/>
        <v>publishing</v>
      </c>
      <c r="R1349" s="27" t="str">
        <f t="shared" si="129"/>
        <v>nonfiction</v>
      </c>
      <c r="S1349" s="14">
        <f t="shared" si="130"/>
        <v>42040.429687499993</v>
      </c>
      <c r="T1349" s="14">
        <f t="shared" si="131"/>
        <v>42070.429687499993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5">
        <v>5875</v>
      </c>
      <c r="E1350" s="5">
        <v>5985</v>
      </c>
      <c r="F1350" s="12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102</v>
      </c>
      <c r="P1350" s="5">
        <f t="shared" si="127"/>
        <v>230.19</v>
      </c>
      <c r="Q1350" s="27" t="str">
        <f t="shared" si="128"/>
        <v>publishing</v>
      </c>
      <c r="R1350" s="27" t="str">
        <f t="shared" si="129"/>
        <v>nonfiction</v>
      </c>
      <c r="S1350" s="14">
        <f t="shared" si="130"/>
        <v>41963.29783564814</v>
      </c>
      <c r="T1350" s="14">
        <f t="shared" si="131"/>
        <v>41991.29783564814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5">
        <v>5000</v>
      </c>
      <c r="E1351" s="5">
        <v>10210</v>
      </c>
      <c r="F1351" s="12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</v>
      </c>
      <c r="P1351" s="5">
        <f t="shared" si="127"/>
        <v>59.36</v>
      </c>
      <c r="Q1351" s="27" t="str">
        <f t="shared" si="128"/>
        <v>publishing</v>
      </c>
      <c r="R1351" s="27" t="str">
        <f t="shared" si="129"/>
        <v>nonfiction</v>
      </c>
      <c r="S1351" s="14">
        <f t="shared" si="130"/>
        <v>42317.124247685184</v>
      </c>
      <c r="T1351" s="14">
        <f t="shared" si="131"/>
        <v>42354.082638888889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5">
        <v>5000</v>
      </c>
      <c r="E1352" s="5">
        <v>5202.5</v>
      </c>
      <c r="F1352" s="1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</v>
      </c>
      <c r="P1352" s="5">
        <f t="shared" si="127"/>
        <v>66.7</v>
      </c>
      <c r="Q1352" s="27" t="str">
        <f t="shared" si="128"/>
        <v>publishing</v>
      </c>
      <c r="R1352" s="27" t="str">
        <f t="shared" si="129"/>
        <v>nonfiction</v>
      </c>
      <c r="S1352" s="14">
        <f t="shared" si="130"/>
        <v>42333.804791666662</v>
      </c>
      <c r="T1352" s="14">
        <f t="shared" si="131"/>
        <v>42363.804791666662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5">
        <v>20000</v>
      </c>
      <c r="E1353" s="5">
        <v>20253</v>
      </c>
      <c r="F1353" s="12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</v>
      </c>
      <c r="P1353" s="5">
        <f t="shared" si="127"/>
        <v>168.78</v>
      </c>
      <c r="Q1353" s="27" t="str">
        <f t="shared" si="128"/>
        <v>publishing</v>
      </c>
      <c r="R1353" s="27" t="str">
        <f t="shared" si="129"/>
        <v>nonfiction</v>
      </c>
      <c r="S1353" s="14">
        <f t="shared" si="130"/>
        <v>42382.531759259255</v>
      </c>
      <c r="T1353" s="14">
        <f t="shared" si="131"/>
        <v>42412.531759259255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5">
        <v>10000</v>
      </c>
      <c r="E1354" s="5">
        <v>13614</v>
      </c>
      <c r="F1354" s="12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</v>
      </c>
      <c r="P1354" s="5">
        <f t="shared" si="127"/>
        <v>59.97</v>
      </c>
      <c r="Q1354" s="27" t="str">
        <f t="shared" si="128"/>
        <v>publishing</v>
      </c>
      <c r="R1354" s="27" t="str">
        <f t="shared" si="129"/>
        <v>nonfiction</v>
      </c>
      <c r="S1354" s="14">
        <f t="shared" si="130"/>
        <v>42200.369976851849</v>
      </c>
      <c r="T1354" s="14">
        <f t="shared" si="131"/>
        <v>42251.957638888889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5">
        <v>1000</v>
      </c>
      <c r="E1355" s="5">
        <v>1336</v>
      </c>
      <c r="F1355" s="12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134</v>
      </c>
      <c r="P1355" s="5">
        <f t="shared" si="127"/>
        <v>31.81</v>
      </c>
      <c r="Q1355" s="27" t="str">
        <f t="shared" si="128"/>
        <v>publishing</v>
      </c>
      <c r="R1355" s="27" t="str">
        <f t="shared" si="129"/>
        <v>nonfiction</v>
      </c>
      <c r="S1355" s="14">
        <f t="shared" si="130"/>
        <v>41308.909583333334</v>
      </c>
      <c r="T1355" s="14">
        <f t="shared" si="131"/>
        <v>41343.791666666664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5">
        <v>1200</v>
      </c>
      <c r="E1356" s="5">
        <v>1563</v>
      </c>
      <c r="F1356" s="12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</v>
      </c>
      <c r="P1356" s="5">
        <f t="shared" si="127"/>
        <v>24.42</v>
      </c>
      <c r="Q1356" s="27" t="str">
        <f t="shared" si="128"/>
        <v>publishing</v>
      </c>
      <c r="R1356" s="27" t="str">
        <f t="shared" si="129"/>
        <v>nonfiction</v>
      </c>
      <c r="S1356" s="14">
        <f t="shared" si="130"/>
        <v>42502.599293981482</v>
      </c>
      <c r="T1356" s="14">
        <f t="shared" si="131"/>
        <v>42532.599293981482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5">
        <v>2500</v>
      </c>
      <c r="E1357" s="5">
        <v>3067</v>
      </c>
      <c r="F1357" s="12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123</v>
      </c>
      <c r="P1357" s="5">
        <f t="shared" si="127"/>
        <v>25.35</v>
      </c>
      <c r="Q1357" s="27" t="str">
        <f t="shared" si="128"/>
        <v>publishing</v>
      </c>
      <c r="R1357" s="27" t="str">
        <f t="shared" si="129"/>
        <v>nonfiction</v>
      </c>
      <c r="S1357" s="14">
        <f t="shared" si="130"/>
        <v>41213.046354166661</v>
      </c>
      <c r="T1357" s="14">
        <f t="shared" si="131"/>
        <v>41243.208333333328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5">
        <v>3400</v>
      </c>
      <c r="E1358" s="5">
        <v>6215.56</v>
      </c>
      <c r="F1358" s="12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183</v>
      </c>
      <c r="P1358" s="5">
        <f t="shared" si="127"/>
        <v>71.44</v>
      </c>
      <c r="Q1358" s="27" t="str">
        <f t="shared" si="128"/>
        <v>publishing</v>
      </c>
      <c r="R1358" s="27" t="str">
        <f t="shared" si="129"/>
        <v>nonfiction</v>
      </c>
      <c r="S1358" s="14">
        <f t="shared" si="130"/>
        <v>41429.830555555556</v>
      </c>
      <c r="T1358" s="14">
        <f t="shared" si="131"/>
        <v>41459.830555555556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5">
        <v>2000</v>
      </c>
      <c r="E1359" s="5">
        <v>2506</v>
      </c>
      <c r="F1359" s="12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</v>
      </c>
      <c r="P1359" s="5">
        <f t="shared" si="127"/>
        <v>38.549999999999997</v>
      </c>
      <c r="Q1359" s="27" t="str">
        <f t="shared" si="128"/>
        <v>publishing</v>
      </c>
      <c r="R1359" s="27" t="str">
        <f t="shared" si="129"/>
        <v>nonfiction</v>
      </c>
      <c r="S1359" s="14">
        <f t="shared" si="130"/>
        <v>41304.753900462958</v>
      </c>
      <c r="T1359" s="14">
        <f t="shared" si="131"/>
        <v>41334.040972222218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5">
        <v>3000</v>
      </c>
      <c r="E1360" s="5">
        <v>3350</v>
      </c>
      <c r="F1360" s="12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112.00000000000001</v>
      </c>
      <c r="P1360" s="5">
        <f t="shared" si="127"/>
        <v>68.37</v>
      </c>
      <c r="Q1360" s="27" t="str">
        <f t="shared" si="128"/>
        <v>publishing</v>
      </c>
      <c r="R1360" s="27" t="str">
        <f t="shared" si="129"/>
        <v>nonfiction</v>
      </c>
      <c r="S1360" s="14">
        <f t="shared" si="130"/>
        <v>40689.362534722219</v>
      </c>
      <c r="T1360" s="14">
        <f t="shared" si="131"/>
        <v>40719.362534722219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5">
        <v>660</v>
      </c>
      <c r="E1361" s="5">
        <v>764</v>
      </c>
      <c r="F1361" s="12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115.99999999999999</v>
      </c>
      <c r="P1361" s="5">
        <f t="shared" si="127"/>
        <v>40.21</v>
      </c>
      <c r="Q1361" s="27" t="str">
        <f t="shared" si="128"/>
        <v>publishing</v>
      </c>
      <c r="R1361" s="27" t="str">
        <f t="shared" si="129"/>
        <v>nonfiction</v>
      </c>
      <c r="S1361" s="14">
        <f t="shared" si="130"/>
        <v>40668.606365740736</v>
      </c>
      <c r="T1361" s="14">
        <f t="shared" si="131"/>
        <v>40730.606365740736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5">
        <v>1500</v>
      </c>
      <c r="E1362" s="5">
        <v>2598</v>
      </c>
      <c r="F1362" s="1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</v>
      </c>
      <c r="P1362" s="5">
        <f t="shared" si="127"/>
        <v>32.07</v>
      </c>
      <c r="Q1362" s="27" t="str">
        <f t="shared" si="128"/>
        <v>publishing</v>
      </c>
      <c r="R1362" s="27" t="str">
        <f t="shared" si="129"/>
        <v>nonfiction</v>
      </c>
      <c r="S1362" s="14">
        <f t="shared" si="130"/>
        <v>41095.692361111105</v>
      </c>
      <c r="T1362" s="14">
        <f t="shared" si="131"/>
        <v>41123.692361111105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5">
        <v>6000</v>
      </c>
      <c r="E1363" s="5">
        <v>7559</v>
      </c>
      <c r="F1363" s="12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126</v>
      </c>
      <c r="P1363" s="5">
        <f t="shared" si="127"/>
        <v>28.63</v>
      </c>
      <c r="Q1363" s="27" t="str">
        <f t="shared" si="128"/>
        <v>publishing</v>
      </c>
      <c r="R1363" s="27" t="str">
        <f t="shared" si="129"/>
        <v>nonfiction</v>
      </c>
      <c r="S1363" s="14">
        <f t="shared" si="130"/>
        <v>41781.508935185186</v>
      </c>
      <c r="T1363" s="14">
        <f t="shared" si="131"/>
        <v>41811.508935185186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5">
        <v>1000</v>
      </c>
      <c r="E1364" s="5">
        <v>1091</v>
      </c>
      <c r="F1364" s="12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109.00000000000001</v>
      </c>
      <c r="P1364" s="5">
        <f t="shared" si="127"/>
        <v>43.64</v>
      </c>
      <c r="Q1364" s="27" t="str">
        <f t="shared" si="128"/>
        <v>publishing</v>
      </c>
      <c r="R1364" s="27" t="str">
        <f t="shared" si="129"/>
        <v>nonfiction</v>
      </c>
      <c r="S1364" s="14">
        <f t="shared" si="130"/>
        <v>41464.726053240738</v>
      </c>
      <c r="T1364" s="14">
        <f t="shared" si="131"/>
        <v>41524.726053240738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5">
        <v>200</v>
      </c>
      <c r="E1365" s="5">
        <v>200</v>
      </c>
      <c r="F1365" s="12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5">
        <f t="shared" si="127"/>
        <v>40</v>
      </c>
      <c r="Q1365" s="27" t="str">
        <f t="shared" si="128"/>
        <v>publishing</v>
      </c>
      <c r="R1365" s="27" t="str">
        <f t="shared" si="129"/>
        <v>nonfiction</v>
      </c>
      <c r="S1365" s="14">
        <f t="shared" si="130"/>
        <v>42396.635729166665</v>
      </c>
      <c r="T1365" s="14">
        <f t="shared" si="131"/>
        <v>42415.124305555553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5">
        <v>42000</v>
      </c>
      <c r="E1366" s="5">
        <v>49830</v>
      </c>
      <c r="F1366" s="12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119</v>
      </c>
      <c r="P1366" s="5">
        <f t="shared" si="127"/>
        <v>346.04</v>
      </c>
      <c r="Q1366" s="27" t="str">
        <f t="shared" si="128"/>
        <v>music</v>
      </c>
      <c r="R1366" s="27" t="str">
        <f t="shared" si="129"/>
        <v>rock</v>
      </c>
      <c r="S1366" s="14">
        <f t="shared" si="130"/>
        <v>41951.487337962957</v>
      </c>
      <c r="T1366" s="14">
        <f t="shared" si="131"/>
        <v>42011.487337962964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5">
        <v>7500</v>
      </c>
      <c r="E1367" s="5">
        <v>7520</v>
      </c>
      <c r="F1367" s="12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</v>
      </c>
      <c r="P1367" s="5">
        <f t="shared" si="127"/>
        <v>81.739999999999995</v>
      </c>
      <c r="Q1367" s="27" t="str">
        <f t="shared" si="128"/>
        <v>music</v>
      </c>
      <c r="R1367" s="27" t="str">
        <f t="shared" si="129"/>
        <v>rock</v>
      </c>
      <c r="S1367" s="14">
        <f t="shared" si="130"/>
        <v>42049.524907407402</v>
      </c>
      <c r="T1367" s="14">
        <f t="shared" si="131"/>
        <v>42079.483240740738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5">
        <v>7500</v>
      </c>
      <c r="E1368" s="5">
        <v>9486.69</v>
      </c>
      <c r="F1368" s="12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</v>
      </c>
      <c r="P1368" s="5">
        <f t="shared" si="127"/>
        <v>64.540000000000006</v>
      </c>
      <c r="Q1368" s="27" t="str">
        <f t="shared" si="128"/>
        <v>music</v>
      </c>
      <c r="R1368" s="27" t="str">
        <f t="shared" si="129"/>
        <v>rock</v>
      </c>
      <c r="S1368" s="14">
        <f t="shared" si="130"/>
        <v>41924.787766203699</v>
      </c>
      <c r="T1368" s="14">
        <f t="shared" si="131"/>
        <v>41969.829432870371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5">
        <v>5000</v>
      </c>
      <c r="E1369" s="5">
        <v>5713</v>
      </c>
      <c r="F1369" s="12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113.99999999999999</v>
      </c>
      <c r="P1369" s="5">
        <f t="shared" si="127"/>
        <v>63.48</v>
      </c>
      <c r="Q1369" s="27" t="str">
        <f t="shared" si="128"/>
        <v>music</v>
      </c>
      <c r="R1369" s="27" t="str">
        <f t="shared" si="129"/>
        <v>rock</v>
      </c>
      <c r="S1369" s="14">
        <f t="shared" si="130"/>
        <v>42291.794560185182</v>
      </c>
      <c r="T1369" s="14">
        <f t="shared" si="131"/>
        <v>42321.836226851847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5">
        <v>5000</v>
      </c>
      <c r="E1370" s="5">
        <v>5535</v>
      </c>
      <c r="F1370" s="12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111.00000000000001</v>
      </c>
      <c r="P1370" s="5">
        <f t="shared" si="127"/>
        <v>63.62</v>
      </c>
      <c r="Q1370" s="27" t="str">
        <f t="shared" si="128"/>
        <v>music</v>
      </c>
      <c r="R1370" s="27" t="str">
        <f t="shared" si="129"/>
        <v>rock</v>
      </c>
      <c r="S1370" s="14">
        <f t="shared" si="130"/>
        <v>42145.982569444437</v>
      </c>
      <c r="T1370" s="14">
        <f t="shared" si="131"/>
        <v>42169.982569444437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5">
        <v>32360</v>
      </c>
      <c r="E1371" s="5">
        <v>34090.629999999997</v>
      </c>
      <c r="F1371" s="12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</v>
      </c>
      <c r="P1371" s="5">
        <f t="shared" si="127"/>
        <v>83.97</v>
      </c>
      <c r="Q1371" s="27" t="str">
        <f t="shared" si="128"/>
        <v>music</v>
      </c>
      <c r="R1371" s="27" t="str">
        <f t="shared" si="129"/>
        <v>rock</v>
      </c>
      <c r="S1371" s="14">
        <f t="shared" si="130"/>
        <v>41710.385949074072</v>
      </c>
      <c r="T1371" s="14">
        <f t="shared" si="131"/>
        <v>41740.385949074072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5">
        <v>1500</v>
      </c>
      <c r="E1372" s="5">
        <v>1555</v>
      </c>
      <c r="F1372" s="1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104</v>
      </c>
      <c r="P1372" s="5">
        <f t="shared" si="127"/>
        <v>77.75</v>
      </c>
      <c r="Q1372" s="27" t="str">
        <f t="shared" si="128"/>
        <v>music</v>
      </c>
      <c r="R1372" s="27" t="str">
        <f t="shared" si="129"/>
        <v>rock</v>
      </c>
      <c r="S1372" s="14">
        <f t="shared" si="130"/>
        <v>41547.795023148145</v>
      </c>
      <c r="T1372" s="14">
        <f t="shared" si="131"/>
        <v>41562.795023148145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5">
        <v>6999</v>
      </c>
      <c r="E1373" s="5">
        <v>7495</v>
      </c>
      <c r="F1373" s="12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</v>
      </c>
      <c r="P1373" s="5">
        <f t="shared" si="127"/>
        <v>107.07</v>
      </c>
      <c r="Q1373" s="27" t="str">
        <f t="shared" si="128"/>
        <v>music</v>
      </c>
      <c r="R1373" s="27" t="str">
        <f t="shared" si="129"/>
        <v>rock</v>
      </c>
      <c r="S1373" s="14">
        <f t="shared" si="130"/>
        <v>42101.550254629627</v>
      </c>
      <c r="T1373" s="14">
        <f t="shared" si="131"/>
        <v>42131.550254629627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5">
        <v>500</v>
      </c>
      <c r="E1374" s="5">
        <v>620</v>
      </c>
      <c r="F1374" s="12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5">
        <f t="shared" si="127"/>
        <v>38.75</v>
      </c>
      <c r="Q1374" s="27" t="str">
        <f t="shared" si="128"/>
        <v>music</v>
      </c>
      <c r="R1374" s="27" t="str">
        <f t="shared" si="129"/>
        <v>rock</v>
      </c>
      <c r="S1374" s="14">
        <f t="shared" si="130"/>
        <v>41072.53162037037</v>
      </c>
      <c r="T1374" s="14">
        <f t="shared" si="131"/>
        <v>41102.53162037037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5">
        <v>10000</v>
      </c>
      <c r="E1375" s="5">
        <v>10501</v>
      </c>
      <c r="F1375" s="12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</v>
      </c>
      <c r="P1375" s="5">
        <f t="shared" si="127"/>
        <v>201.94</v>
      </c>
      <c r="Q1375" s="27" t="str">
        <f t="shared" si="128"/>
        <v>music</v>
      </c>
      <c r="R1375" s="27" t="str">
        <f t="shared" si="129"/>
        <v>rock</v>
      </c>
      <c r="S1375" s="14">
        <f t="shared" si="130"/>
        <v>42704.743437499994</v>
      </c>
      <c r="T1375" s="14">
        <f t="shared" si="131"/>
        <v>42734.743437499994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5">
        <v>1500</v>
      </c>
      <c r="E1376" s="5">
        <v>2842</v>
      </c>
      <c r="F1376" s="12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</v>
      </c>
      <c r="P1376" s="5">
        <f t="shared" si="127"/>
        <v>43.06</v>
      </c>
      <c r="Q1376" s="27" t="str">
        <f t="shared" si="128"/>
        <v>music</v>
      </c>
      <c r="R1376" s="27" t="str">
        <f t="shared" si="129"/>
        <v>rock</v>
      </c>
      <c r="S1376" s="14">
        <f t="shared" si="130"/>
        <v>42423.953564814808</v>
      </c>
      <c r="T1376" s="14">
        <f t="shared" si="131"/>
        <v>42453.911898148144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5">
        <v>4000</v>
      </c>
      <c r="E1377" s="5">
        <v>6853</v>
      </c>
      <c r="F1377" s="12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</v>
      </c>
      <c r="P1377" s="5">
        <f t="shared" si="127"/>
        <v>62.87</v>
      </c>
      <c r="Q1377" s="27" t="str">
        <f t="shared" si="128"/>
        <v>music</v>
      </c>
      <c r="R1377" s="27" t="str">
        <f t="shared" si="129"/>
        <v>rock</v>
      </c>
      <c r="S1377" s="14">
        <f t="shared" si="130"/>
        <v>42719.857858796291</v>
      </c>
      <c r="T1377" s="14">
        <f t="shared" si="131"/>
        <v>42749.857858796291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5">
        <v>3700</v>
      </c>
      <c r="E1378" s="5">
        <v>9342</v>
      </c>
      <c r="F1378" s="12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</v>
      </c>
      <c r="P1378" s="5">
        <f t="shared" si="127"/>
        <v>55.61</v>
      </c>
      <c r="Q1378" s="27" t="str">
        <f t="shared" si="128"/>
        <v>music</v>
      </c>
      <c r="R1378" s="27" t="str">
        <f t="shared" si="129"/>
        <v>rock</v>
      </c>
      <c r="S1378" s="14">
        <f t="shared" si="130"/>
        <v>42677.460717592585</v>
      </c>
      <c r="T1378" s="14">
        <f t="shared" si="131"/>
        <v>42707.502384259256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5">
        <v>1300</v>
      </c>
      <c r="E1379" s="5">
        <v>1510</v>
      </c>
      <c r="F1379" s="12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115.99999999999999</v>
      </c>
      <c r="P1379" s="5">
        <f t="shared" si="127"/>
        <v>48.71</v>
      </c>
      <c r="Q1379" s="27" t="str">
        <f t="shared" si="128"/>
        <v>music</v>
      </c>
      <c r="R1379" s="27" t="str">
        <f t="shared" si="129"/>
        <v>rock</v>
      </c>
      <c r="S1379" s="14">
        <f t="shared" si="130"/>
        <v>42747.01122685185</v>
      </c>
      <c r="T1379" s="14">
        <f t="shared" si="131"/>
        <v>42768.96597222222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5">
        <v>2000</v>
      </c>
      <c r="E1380" s="5">
        <v>4067</v>
      </c>
      <c r="F1380" s="12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202.99999999999997</v>
      </c>
      <c r="P1380" s="5">
        <f t="shared" si="127"/>
        <v>30.58</v>
      </c>
      <c r="Q1380" s="27" t="str">
        <f t="shared" si="128"/>
        <v>music</v>
      </c>
      <c r="R1380" s="27" t="str">
        <f t="shared" si="129"/>
        <v>rock</v>
      </c>
      <c r="S1380" s="14">
        <f t="shared" si="130"/>
        <v>42568.551041666658</v>
      </c>
      <c r="T1380" s="14">
        <f t="shared" si="131"/>
        <v>42583.551041666658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5">
        <v>10000</v>
      </c>
      <c r="E1381" s="5">
        <v>11160</v>
      </c>
      <c r="F1381" s="12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112.00000000000001</v>
      </c>
      <c r="P1381" s="5">
        <f t="shared" si="127"/>
        <v>73.91</v>
      </c>
      <c r="Q1381" s="27" t="str">
        <f t="shared" si="128"/>
        <v>music</v>
      </c>
      <c r="R1381" s="27" t="str">
        <f t="shared" si="129"/>
        <v>rock</v>
      </c>
      <c r="S1381" s="14">
        <f t="shared" si="130"/>
        <v>42130.28328703704</v>
      </c>
      <c r="T1381" s="14">
        <f t="shared" si="131"/>
        <v>42160.28328703704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5">
        <v>25</v>
      </c>
      <c r="E1382" s="5">
        <v>106</v>
      </c>
      <c r="F1382" s="1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5">
        <f t="shared" si="127"/>
        <v>21.2</v>
      </c>
      <c r="Q1382" s="27" t="str">
        <f t="shared" si="128"/>
        <v>music</v>
      </c>
      <c r="R1382" s="27" t="str">
        <f t="shared" si="129"/>
        <v>rock</v>
      </c>
      <c r="S1382" s="14">
        <f t="shared" si="130"/>
        <v>42141.554467592585</v>
      </c>
      <c r="T1382" s="14">
        <f t="shared" si="131"/>
        <v>42163.874999999993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5">
        <v>5000</v>
      </c>
      <c r="E1383" s="5">
        <v>5355</v>
      </c>
      <c r="F1383" s="12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</v>
      </c>
      <c r="P1383" s="5">
        <f t="shared" si="127"/>
        <v>73.36</v>
      </c>
      <c r="Q1383" s="27" t="str">
        <f t="shared" si="128"/>
        <v>music</v>
      </c>
      <c r="R1383" s="27" t="str">
        <f t="shared" si="129"/>
        <v>rock</v>
      </c>
      <c r="S1383" s="14">
        <f t="shared" si="130"/>
        <v>42703.006076388883</v>
      </c>
      <c r="T1383" s="14">
        <f t="shared" si="131"/>
        <v>42733.006076388883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5">
        <v>8000</v>
      </c>
      <c r="E1384" s="5">
        <v>8349</v>
      </c>
      <c r="F1384" s="12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</v>
      </c>
      <c r="P1384" s="5">
        <f t="shared" si="127"/>
        <v>56.41</v>
      </c>
      <c r="Q1384" s="27" t="str">
        <f t="shared" si="128"/>
        <v>music</v>
      </c>
      <c r="R1384" s="27" t="str">
        <f t="shared" si="129"/>
        <v>rock</v>
      </c>
      <c r="S1384" s="14">
        <f t="shared" si="130"/>
        <v>41370.591851851852</v>
      </c>
      <c r="T1384" s="14">
        <f t="shared" si="131"/>
        <v>41400.591851851852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5">
        <v>2200</v>
      </c>
      <c r="E1385" s="5">
        <v>4673</v>
      </c>
      <c r="F1385" s="12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</v>
      </c>
      <c r="P1385" s="5">
        <f t="shared" si="127"/>
        <v>50.25</v>
      </c>
      <c r="Q1385" s="27" t="str">
        <f t="shared" si="128"/>
        <v>music</v>
      </c>
      <c r="R1385" s="27" t="str">
        <f t="shared" si="129"/>
        <v>rock</v>
      </c>
      <c r="S1385" s="14">
        <f t="shared" si="130"/>
        <v>42706.866643518515</v>
      </c>
      <c r="T1385" s="14">
        <f t="shared" si="131"/>
        <v>42726.866643518515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5">
        <v>3500</v>
      </c>
      <c r="E1386" s="5">
        <v>4343</v>
      </c>
      <c r="F1386" s="12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</v>
      </c>
      <c r="P1386" s="5">
        <f t="shared" si="127"/>
        <v>68.94</v>
      </c>
      <c r="Q1386" s="27" t="str">
        <f t="shared" si="128"/>
        <v>music</v>
      </c>
      <c r="R1386" s="27" t="str">
        <f t="shared" si="129"/>
        <v>rock</v>
      </c>
      <c r="S1386" s="14">
        <f t="shared" si="130"/>
        <v>42160.526874999996</v>
      </c>
      <c r="T1386" s="14">
        <f t="shared" si="131"/>
        <v>42190.526874999996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5">
        <v>8000</v>
      </c>
      <c r="E1387" s="5">
        <v>8832.49</v>
      </c>
      <c r="F1387" s="12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110.00000000000001</v>
      </c>
      <c r="P1387" s="5">
        <f t="shared" si="127"/>
        <v>65.91</v>
      </c>
      <c r="Q1387" s="27" t="str">
        <f t="shared" si="128"/>
        <v>music</v>
      </c>
      <c r="R1387" s="27" t="str">
        <f t="shared" si="129"/>
        <v>rock</v>
      </c>
      <c r="S1387" s="14">
        <f t="shared" si="130"/>
        <v>42433.480567129627</v>
      </c>
      <c r="T1387" s="14">
        <f t="shared" si="131"/>
        <v>42489.299305555549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5">
        <v>400</v>
      </c>
      <c r="E1388" s="5">
        <v>875</v>
      </c>
      <c r="F1388" s="12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219</v>
      </c>
      <c r="P1388" s="5">
        <f t="shared" si="127"/>
        <v>62.5</v>
      </c>
      <c r="Q1388" s="27" t="str">
        <f t="shared" si="128"/>
        <v>music</v>
      </c>
      <c r="R1388" s="27" t="str">
        <f t="shared" si="129"/>
        <v>rock</v>
      </c>
      <c r="S1388" s="14">
        <f t="shared" si="130"/>
        <v>42184.438530092586</v>
      </c>
      <c r="T1388" s="14">
        <f t="shared" si="131"/>
        <v>42214.438530092586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5">
        <v>4000</v>
      </c>
      <c r="E1389" s="5">
        <v>5465</v>
      </c>
      <c r="F1389" s="12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137</v>
      </c>
      <c r="P1389" s="5">
        <f t="shared" si="127"/>
        <v>70.06</v>
      </c>
      <c r="Q1389" s="27" t="str">
        <f t="shared" si="128"/>
        <v>music</v>
      </c>
      <c r="R1389" s="27" t="str">
        <f t="shared" si="129"/>
        <v>rock</v>
      </c>
      <c r="S1389" s="14">
        <f t="shared" si="130"/>
        <v>42126.712905092594</v>
      </c>
      <c r="T1389" s="14">
        <f t="shared" si="131"/>
        <v>42157.979166666664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5">
        <v>5000</v>
      </c>
      <c r="E1390" s="5">
        <v>6740.37</v>
      </c>
      <c r="F1390" s="12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135</v>
      </c>
      <c r="P1390" s="5">
        <f t="shared" si="127"/>
        <v>60.18</v>
      </c>
      <c r="Q1390" s="27" t="str">
        <f t="shared" si="128"/>
        <v>music</v>
      </c>
      <c r="R1390" s="27" t="str">
        <f t="shared" si="129"/>
        <v>rock</v>
      </c>
      <c r="S1390" s="14">
        <f t="shared" si="130"/>
        <v>42634.406446759262</v>
      </c>
      <c r="T1390" s="14">
        <f t="shared" si="131"/>
        <v>42660.468055555553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5">
        <v>500</v>
      </c>
      <c r="E1391" s="5">
        <v>727</v>
      </c>
      <c r="F1391" s="12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</v>
      </c>
      <c r="P1391" s="5">
        <f t="shared" si="127"/>
        <v>21.38</v>
      </c>
      <c r="Q1391" s="27" t="str">
        <f t="shared" si="128"/>
        <v>music</v>
      </c>
      <c r="R1391" s="27" t="str">
        <f t="shared" si="129"/>
        <v>rock</v>
      </c>
      <c r="S1391" s="14">
        <f t="shared" si="130"/>
        <v>42565.272650462961</v>
      </c>
      <c r="T1391" s="14">
        <f t="shared" si="131"/>
        <v>42595.272650462961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5">
        <v>2800</v>
      </c>
      <c r="E1392" s="5">
        <v>3055</v>
      </c>
      <c r="F1392" s="1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109.00000000000001</v>
      </c>
      <c r="P1392" s="5">
        <f t="shared" si="127"/>
        <v>160.79</v>
      </c>
      <c r="Q1392" s="27" t="str">
        <f t="shared" si="128"/>
        <v>music</v>
      </c>
      <c r="R1392" s="27" t="str">
        <f t="shared" si="129"/>
        <v>rock</v>
      </c>
      <c r="S1392" s="14">
        <f t="shared" si="130"/>
        <v>42087.594976851848</v>
      </c>
      <c r="T1392" s="14">
        <f t="shared" si="131"/>
        <v>42121.508333333331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5">
        <v>500</v>
      </c>
      <c r="E1393" s="5">
        <v>551</v>
      </c>
      <c r="F1393" s="12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110.00000000000001</v>
      </c>
      <c r="P1393" s="5">
        <f t="shared" si="127"/>
        <v>42.38</v>
      </c>
      <c r="Q1393" s="27" t="str">
        <f t="shared" si="128"/>
        <v>music</v>
      </c>
      <c r="R1393" s="27" t="str">
        <f t="shared" si="129"/>
        <v>rock</v>
      </c>
      <c r="S1393" s="14">
        <f t="shared" si="130"/>
        <v>42193.442337962959</v>
      </c>
      <c r="T1393" s="14">
        <f t="shared" si="131"/>
        <v>42237.999305555553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5">
        <v>2500</v>
      </c>
      <c r="E1394" s="5">
        <v>2841</v>
      </c>
      <c r="F1394" s="12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113.99999999999999</v>
      </c>
      <c r="P1394" s="5">
        <f t="shared" si="127"/>
        <v>27.32</v>
      </c>
      <c r="Q1394" s="27" t="str">
        <f t="shared" si="128"/>
        <v>music</v>
      </c>
      <c r="R1394" s="27" t="str">
        <f t="shared" si="129"/>
        <v>rock</v>
      </c>
      <c r="S1394" s="14">
        <f t="shared" si="130"/>
        <v>42400.946597222217</v>
      </c>
      <c r="T1394" s="14">
        <f t="shared" si="131"/>
        <v>42431.946597222217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5">
        <v>10000</v>
      </c>
      <c r="E1395" s="5">
        <v>10235</v>
      </c>
      <c r="F1395" s="12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</v>
      </c>
      <c r="P1395" s="5">
        <f t="shared" si="127"/>
        <v>196.83</v>
      </c>
      <c r="Q1395" s="27" t="str">
        <f t="shared" si="128"/>
        <v>music</v>
      </c>
      <c r="R1395" s="27" t="str">
        <f t="shared" si="129"/>
        <v>rock</v>
      </c>
      <c r="S1395" s="14">
        <f t="shared" si="130"/>
        <v>42553.473645833328</v>
      </c>
      <c r="T1395" s="14">
        <f t="shared" si="131"/>
        <v>42583.473645833328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5">
        <v>750</v>
      </c>
      <c r="E1396" s="5">
        <v>916</v>
      </c>
      <c r="F1396" s="12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</v>
      </c>
      <c r="P1396" s="5">
        <f t="shared" si="127"/>
        <v>53.88</v>
      </c>
      <c r="Q1396" s="27" t="str">
        <f t="shared" si="128"/>
        <v>music</v>
      </c>
      <c r="R1396" s="27" t="str">
        <f t="shared" si="129"/>
        <v>rock</v>
      </c>
      <c r="S1396" s="14">
        <f t="shared" si="130"/>
        <v>42751.936643518515</v>
      </c>
      <c r="T1396" s="14">
        <f t="shared" si="131"/>
        <v>42794.916666666664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5">
        <v>3500</v>
      </c>
      <c r="E1397" s="5">
        <v>3916</v>
      </c>
      <c r="F1397" s="12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112.00000000000001</v>
      </c>
      <c r="P1397" s="5">
        <f t="shared" si="127"/>
        <v>47.76</v>
      </c>
      <c r="Q1397" s="27" t="str">
        <f t="shared" si="128"/>
        <v>music</v>
      </c>
      <c r="R1397" s="27" t="str">
        <f t="shared" si="129"/>
        <v>rock</v>
      </c>
      <c r="S1397" s="14">
        <f t="shared" si="130"/>
        <v>42719.700011574074</v>
      </c>
      <c r="T1397" s="14">
        <f t="shared" si="131"/>
        <v>42749.700011574074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5">
        <v>6000</v>
      </c>
      <c r="E1398" s="5">
        <v>6438</v>
      </c>
      <c r="F1398" s="12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</v>
      </c>
      <c r="P1398" s="5">
        <f t="shared" si="127"/>
        <v>88.19</v>
      </c>
      <c r="Q1398" s="27" t="str">
        <f t="shared" si="128"/>
        <v>music</v>
      </c>
      <c r="R1398" s="27" t="str">
        <f t="shared" si="129"/>
        <v>rock</v>
      </c>
      <c r="S1398" s="14">
        <f t="shared" si="130"/>
        <v>42018.790300925924</v>
      </c>
      <c r="T1398" s="14">
        <f t="shared" si="131"/>
        <v>42048.790300925924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5">
        <v>10000</v>
      </c>
      <c r="E1399" s="5">
        <v>11385</v>
      </c>
      <c r="F1399" s="12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113.99999999999999</v>
      </c>
      <c r="P1399" s="5">
        <f t="shared" si="127"/>
        <v>72.06</v>
      </c>
      <c r="Q1399" s="27" t="str">
        <f t="shared" si="128"/>
        <v>music</v>
      </c>
      <c r="R1399" s="27" t="str">
        <f t="shared" si="129"/>
        <v>rock</v>
      </c>
      <c r="S1399" s="14">
        <f t="shared" si="130"/>
        <v>42640.709606481476</v>
      </c>
      <c r="T1399" s="14">
        <f t="shared" si="131"/>
        <v>42670.679861111108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5">
        <v>4400</v>
      </c>
      <c r="E1400" s="5">
        <v>4826</v>
      </c>
      <c r="F1400" s="12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110.00000000000001</v>
      </c>
      <c r="P1400" s="5">
        <f t="shared" si="127"/>
        <v>74.25</v>
      </c>
      <c r="Q1400" s="27" t="str">
        <f t="shared" si="128"/>
        <v>music</v>
      </c>
      <c r="R1400" s="27" t="str">
        <f t="shared" si="129"/>
        <v>rock</v>
      </c>
      <c r="S1400" s="14">
        <f t="shared" si="130"/>
        <v>42526.665902777771</v>
      </c>
      <c r="T1400" s="14">
        <f t="shared" si="131"/>
        <v>42556.665902777771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5">
        <v>9000</v>
      </c>
      <c r="E1401" s="5">
        <v>11353</v>
      </c>
      <c r="F1401" s="12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</v>
      </c>
      <c r="P1401" s="5">
        <f t="shared" si="127"/>
        <v>61.7</v>
      </c>
      <c r="Q1401" s="27" t="str">
        <f t="shared" si="128"/>
        <v>music</v>
      </c>
      <c r="R1401" s="27" t="str">
        <f t="shared" si="129"/>
        <v>rock</v>
      </c>
      <c r="S1401" s="14">
        <f t="shared" si="130"/>
        <v>41888.795983796292</v>
      </c>
      <c r="T1401" s="14">
        <f t="shared" si="131"/>
        <v>41918.795983796292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5">
        <v>350</v>
      </c>
      <c r="E1402" s="5">
        <v>586</v>
      </c>
      <c r="F1402" s="1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</v>
      </c>
      <c r="P1402" s="5">
        <f t="shared" si="127"/>
        <v>17.239999999999998</v>
      </c>
      <c r="Q1402" s="27" t="str">
        <f t="shared" si="128"/>
        <v>music</v>
      </c>
      <c r="R1402" s="27" t="str">
        <f t="shared" si="129"/>
        <v>rock</v>
      </c>
      <c r="S1402" s="14">
        <f t="shared" si="130"/>
        <v>42498.132789351854</v>
      </c>
      <c r="T1402" s="14">
        <f t="shared" si="131"/>
        <v>42533.020833333336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5">
        <v>2500</v>
      </c>
      <c r="E1403" s="5">
        <v>12413</v>
      </c>
      <c r="F1403" s="12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497</v>
      </c>
      <c r="P1403" s="5">
        <f t="shared" si="127"/>
        <v>51.72</v>
      </c>
      <c r="Q1403" s="27" t="str">
        <f t="shared" si="128"/>
        <v>music</v>
      </c>
      <c r="R1403" s="27" t="str">
        <f t="shared" si="129"/>
        <v>rock</v>
      </c>
      <c r="S1403" s="14">
        <f t="shared" si="130"/>
        <v>41399.787893518514</v>
      </c>
      <c r="T1403" s="14">
        <f t="shared" si="131"/>
        <v>41420.787893518514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5">
        <v>2500</v>
      </c>
      <c r="E1404" s="5">
        <v>2729</v>
      </c>
      <c r="F1404" s="12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109.00000000000001</v>
      </c>
      <c r="P1404" s="5">
        <f t="shared" si="127"/>
        <v>24.15</v>
      </c>
      <c r="Q1404" s="27" t="str">
        <f t="shared" si="128"/>
        <v>music</v>
      </c>
      <c r="R1404" s="27" t="str">
        <f t="shared" si="129"/>
        <v>rock</v>
      </c>
      <c r="S1404" s="14">
        <f t="shared" si="130"/>
        <v>42064.845034722217</v>
      </c>
      <c r="T1404" s="14">
        <f t="shared" si="131"/>
        <v>42124.80336805556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5">
        <v>4000</v>
      </c>
      <c r="E1405" s="5">
        <v>4103</v>
      </c>
      <c r="F1405" s="12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103</v>
      </c>
      <c r="P1405" s="5">
        <f t="shared" si="127"/>
        <v>62.17</v>
      </c>
      <c r="Q1405" s="27" t="str">
        <f t="shared" si="128"/>
        <v>music</v>
      </c>
      <c r="R1405" s="27" t="str">
        <f t="shared" si="129"/>
        <v>rock</v>
      </c>
      <c r="S1405" s="14">
        <f t="shared" si="130"/>
        <v>41450.854571759257</v>
      </c>
      <c r="T1405" s="14">
        <f t="shared" si="131"/>
        <v>41480.854571759257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5">
        <v>14500</v>
      </c>
      <c r="E1406" s="5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2</v>
      </c>
      <c r="P1406" s="5">
        <f t="shared" si="127"/>
        <v>48.2</v>
      </c>
      <c r="Q1406" s="27" t="str">
        <f t="shared" si="128"/>
        <v>publishing</v>
      </c>
      <c r="R1406" s="27" t="str">
        <f t="shared" si="129"/>
        <v>translations</v>
      </c>
      <c r="S1406" s="14">
        <f t="shared" si="130"/>
        <v>42032.30190972222</v>
      </c>
      <c r="T1406" s="14">
        <f t="shared" si="131"/>
        <v>42057.30190972222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5">
        <v>25000</v>
      </c>
      <c r="E1407" s="5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</v>
      </c>
      <c r="P1407" s="5">
        <f t="shared" si="127"/>
        <v>6.18</v>
      </c>
      <c r="Q1407" s="27" t="str">
        <f t="shared" si="128"/>
        <v>publishing</v>
      </c>
      <c r="R1407" s="27" t="str">
        <f t="shared" si="129"/>
        <v>translations</v>
      </c>
      <c r="S1407" s="14">
        <f t="shared" si="130"/>
        <v>41941.472233796296</v>
      </c>
      <c r="T1407" s="14">
        <f t="shared" si="131"/>
        <v>41971.51390046296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5">
        <v>12000</v>
      </c>
      <c r="E1408" s="5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</v>
      </c>
      <c r="P1408" s="5">
        <f t="shared" si="127"/>
        <v>5</v>
      </c>
      <c r="Q1408" s="27" t="str">
        <f t="shared" si="128"/>
        <v>publishing</v>
      </c>
      <c r="R1408" s="27" t="str">
        <f t="shared" si="129"/>
        <v>translations</v>
      </c>
      <c r="S1408" s="14">
        <f t="shared" si="130"/>
        <v>42297.224618055552</v>
      </c>
      <c r="T1408" s="14">
        <f t="shared" si="131"/>
        <v>42350.208333333336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5">
        <v>3000</v>
      </c>
      <c r="E1409" s="5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1</v>
      </c>
      <c r="P1409" s="5">
        <f t="shared" si="127"/>
        <v>7.5</v>
      </c>
      <c r="Q1409" s="27" t="str">
        <f t="shared" si="128"/>
        <v>publishing</v>
      </c>
      <c r="R1409" s="27" t="str">
        <f t="shared" si="129"/>
        <v>translations</v>
      </c>
      <c r="S1409" s="14">
        <f t="shared" si="130"/>
        <v>41838.32844907407</v>
      </c>
      <c r="T1409" s="14">
        <f t="shared" si="131"/>
        <v>41863.32844907407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5">
        <v>1000</v>
      </c>
      <c r="E1410" s="5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7.0000000000000009</v>
      </c>
      <c r="P1410" s="5">
        <f t="shared" si="127"/>
        <v>12</v>
      </c>
      <c r="Q1410" s="27" t="str">
        <f t="shared" si="128"/>
        <v>publishing</v>
      </c>
      <c r="R1410" s="27" t="str">
        <f t="shared" si="129"/>
        <v>translations</v>
      </c>
      <c r="S1410" s="14">
        <f t="shared" si="130"/>
        <v>42291.663842592585</v>
      </c>
      <c r="T1410" s="14">
        <f t="shared" si="131"/>
        <v>42321.705509259256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5">
        <v>4000</v>
      </c>
      <c r="E1411" s="5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ROUND(E1411/D1411,2)*100</f>
        <v>0</v>
      </c>
      <c r="P1411" s="5">
        <f t="shared" ref="P1411:P1474" si="133">IF(L1411=0,0,ROUND(E1411/L1411,2))</f>
        <v>0</v>
      </c>
      <c r="Q1411" s="27" t="str">
        <f t="shared" ref="Q1411:Q1474" si="134">IF((FIND("/",N1411,1)&gt;0),
LEFT(N1411,(FIND("/",N1411,1)-1)),N1411)</f>
        <v>publishing</v>
      </c>
      <c r="R1411" s="27" t="str">
        <f t="shared" ref="R1411:R1474" si="135">IF((FIND("/",N1411,1)&gt;0),
RIGHT(N1411,(LEN(N1411)-1-LEN(Q1411))),"")</f>
        <v>translations</v>
      </c>
      <c r="S1411" s="14">
        <f t="shared" ref="S1411:S1474" si="136">(((J1411/60)/60)/24)+DATE(1970,1,1)+(-5/24)</f>
        <v>41944.925173611111</v>
      </c>
      <c r="T1411" s="14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5">
        <v>6000</v>
      </c>
      <c r="E1412" s="5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0</v>
      </c>
      <c r="P1412" s="5">
        <f t="shared" si="133"/>
        <v>1</v>
      </c>
      <c r="Q1412" s="27" t="str">
        <f t="shared" si="134"/>
        <v>publishing</v>
      </c>
      <c r="R1412" s="27" t="str">
        <f t="shared" si="135"/>
        <v>translations</v>
      </c>
      <c r="S1412" s="14">
        <f t="shared" si="136"/>
        <v>42479.110185185178</v>
      </c>
      <c r="T1412" s="14">
        <f t="shared" si="137"/>
        <v>42524.110185185178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5">
        <v>3000</v>
      </c>
      <c r="E1413" s="5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</v>
      </c>
      <c r="P1413" s="5">
        <f t="shared" si="133"/>
        <v>2.33</v>
      </c>
      <c r="Q1413" s="27" t="str">
        <f t="shared" si="134"/>
        <v>publishing</v>
      </c>
      <c r="R1413" s="27" t="str">
        <f t="shared" si="135"/>
        <v>translations</v>
      </c>
      <c r="S1413" s="14">
        <f t="shared" si="136"/>
        <v>42012.850694444445</v>
      </c>
      <c r="T1413" s="14">
        <f t="shared" si="137"/>
        <v>42040.850694444445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5">
        <v>7000</v>
      </c>
      <c r="E1414" s="5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5</v>
      </c>
      <c r="P1414" s="5">
        <f t="shared" si="133"/>
        <v>24.62</v>
      </c>
      <c r="Q1414" s="27" t="str">
        <f t="shared" si="134"/>
        <v>publishing</v>
      </c>
      <c r="R1414" s="27" t="str">
        <f t="shared" si="135"/>
        <v>translations</v>
      </c>
      <c r="S1414" s="14">
        <f t="shared" si="136"/>
        <v>41946.855312499996</v>
      </c>
      <c r="T1414" s="14">
        <f t="shared" si="137"/>
        <v>41976.855312499996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5">
        <v>2000</v>
      </c>
      <c r="E1415" s="5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5">
        <f t="shared" si="133"/>
        <v>100</v>
      </c>
      <c r="Q1415" s="27" t="str">
        <f t="shared" si="134"/>
        <v>publishing</v>
      </c>
      <c r="R1415" s="27" t="str">
        <f t="shared" si="135"/>
        <v>translations</v>
      </c>
      <c r="S1415" s="14">
        <f t="shared" si="136"/>
        <v>42360.228819444441</v>
      </c>
      <c r="T1415" s="14">
        <f t="shared" si="137"/>
        <v>42420.228819444441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5">
        <v>500</v>
      </c>
      <c r="E1416" s="5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</v>
      </c>
      <c r="P1416" s="5">
        <f t="shared" si="133"/>
        <v>1</v>
      </c>
      <c r="Q1416" s="27" t="str">
        <f t="shared" si="134"/>
        <v>publishing</v>
      </c>
      <c r="R1416" s="27" t="str">
        <f t="shared" si="135"/>
        <v>translations</v>
      </c>
      <c r="S1416" s="14">
        <f t="shared" si="136"/>
        <v>42708.044756944444</v>
      </c>
      <c r="T1416" s="14">
        <f t="shared" si="137"/>
        <v>42738.044756944444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5">
        <v>4400</v>
      </c>
      <c r="E1417" s="5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</v>
      </c>
      <c r="P1417" s="5">
        <f t="shared" si="133"/>
        <v>88.89</v>
      </c>
      <c r="Q1417" s="27" t="str">
        <f t="shared" si="134"/>
        <v>publishing</v>
      </c>
      <c r="R1417" s="27" t="str">
        <f t="shared" si="135"/>
        <v>translations</v>
      </c>
      <c r="S1417" s="14">
        <f t="shared" si="136"/>
        <v>42192.467488425922</v>
      </c>
      <c r="T1417" s="14">
        <f t="shared" si="137"/>
        <v>42232.467488425922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5">
        <v>50000</v>
      </c>
      <c r="E1418" s="5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>
        <f t="shared" si="133"/>
        <v>0</v>
      </c>
      <c r="Q1418" s="27" t="str">
        <f t="shared" si="134"/>
        <v>publishing</v>
      </c>
      <c r="R1418" s="27" t="str">
        <f t="shared" si="135"/>
        <v>translations</v>
      </c>
      <c r="S1418" s="14">
        <f t="shared" si="136"/>
        <v>42299.717812499999</v>
      </c>
      <c r="T1418" s="14">
        <f t="shared" si="137"/>
        <v>42329.759479166663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5">
        <v>4500</v>
      </c>
      <c r="E1419" s="5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</v>
      </c>
      <c r="P1419" s="5">
        <f t="shared" si="133"/>
        <v>27.5</v>
      </c>
      <c r="Q1419" s="27" t="str">
        <f t="shared" si="134"/>
        <v>publishing</v>
      </c>
      <c r="R1419" s="27" t="str">
        <f t="shared" si="135"/>
        <v>translations</v>
      </c>
      <c r="S1419" s="14">
        <f t="shared" si="136"/>
        <v>42231.941828703704</v>
      </c>
      <c r="T1419" s="14">
        <f t="shared" si="137"/>
        <v>42262.257638888892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5">
        <v>3000</v>
      </c>
      <c r="E1420" s="5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</v>
      </c>
      <c r="P1420" s="5">
        <f t="shared" si="133"/>
        <v>6</v>
      </c>
      <c r="Q1420" s="27" t="str">
        <f t="shared" si="134"/>
        <v>publishing</v>
      </c>
      <c r="R1420" s="27" t="str">
        <f t="shared" si="135"/>
        <v>translations</v>
      </c>
      <c r="S1420" s="14">
        <f t="shared" si="136"/>
        <v>42395.248078703698</v>
      </c>
      <c r="T1420" s="14">
        <f t="shared" si="137"/>
        <v>42425.248078703698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5">
        <v>6300</v>
      </c>
      <c r="E1421" s="5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7.0000000000000009</v>
      </c>
      <c r="P1421" s="5">
        <f t="shared" si="133"/>
        <v>44.5</v>
      </c>
      <c r="Q1421" s="27" t="str">
        <f t="shared" si="134"/>
        <v>publishing</v>
      </c>
      <c r="R1421" s="27" t="str">
        <f t="shared" si="135"/>
        <v>translations</v>
      </c>
      <c r="S1421" s="14">
        <f t="shared" si="136"/>
        <v>42622.24790509259</v>
      </c>
      <c r="T1421" s="14">
        <f t="shared" si="137"/>
        <v>42652.24790509259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5">
        <v>110</v>
      </c>
      <c r="E1422" s="5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3</v>
      </c>
      <c r="P1422" s="5">
        <f t="shared" si="133"/>
        <v>1</v>
      </c>
      <c r="Q1422" s="27" t="str">
        <f t="shared" si="134"/>
        <v>publishing</v>
      </c>
      <c r="R1422" s="27" t="str">
        <f t="shared" si="135"/>
        <v>translations</v>
      </c>
      <c r="S1422" s="14">
        <f t="shared" si="136"/>
        <v>42524.459328703706</v>
      </c>
      <c r="T1422" s="14">
        <f t="shared" si="137"/>
        <v>42549.459328703706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5">
        <v>200000</v>
      </c>
      <c r="E1423" s="5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</v>
      </c>
      <c r="P1423" s="5">
        <f t="shared" si="133"/>
        <v>100</v>
      </c>
      <c r="Q1423" s="27" t="str">
        <f t="shared" si="134"/>
        <v>publishing</v>
      </c>
      <c r="R1423" s="27" t="str">
        <f t="shared" si="135"/>
        <v>translations</v>
      </c>
      <c r="S1423" s="14">
        <f t="shared" si="136"/>
        <v>42013.707280092589</v>
      </c>
      <c r="T1423" s="14">
        <f t="shared" si="137"/>
        <v>42043.707280092589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5">
        <v>25000</v>
      </c>
      <c r="E1424" s="5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</v>
      </c>
      <c r="P1424" s="5">
        <f t="shared" si="133"/>
        <v>13</v>
      </c>
      <c r="Q1424" s="27" t="str">
        <f t="shared" si="134"/>
        <v>publishing</v>
      </c>
      <c r="R1424" s="27" t="str">
        <f t="shared" si="135"/>
        <v>translations</v>
      </c>
      <c r="S1424" s="14">
        <f t="shared" si="136"/>
        <v>42604.031296296293</v>
      </c>
      <c r="T1424" s="14">
        <f t="shared" si="137"/>
        <v>42634.031296296293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5">
        <v>30000</v>
      </c>
      <c r="E1425" s="5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</v>
      </c>
      <c r="P1425" s="5">
        <f t="shared" si="133"/>
        <v>100</v>
      </c>
      <c r="Q1425" s="27" t="str">
        <f t="shared" si="134"/>
        <v>publishing</v>
      </c>
      <c r="R1425" s="27" t="str">
        <f t="shared" si="135"/>
        <v>translations</v>
      </c>
      <c r="S1425" s="14">
        <f t="shared" si="136"/>
        <v>42340.151979166665</v>
      </c>
      <c r="T1425" s="14">
        <f t="shared" si="137"/>
        <v>42370.151979166665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5">
        <v>7500</v>
      </c>
      <c r="E1426" s="5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</v>
      </c>
      <c r="P1426" s="5">
        <f t="shared" si="133"/>
        <v>109.07</v>
      </c>
      <c r="Q1426" s="27" t="str">
        <f t="shared" si="134"/>
        <v>publishing</v>
      </c>
      <c r="R1426" s="27" t="str">
        <f t="shared" si="135"/>
        <v>translations</v>
      </c>
      <c r="S1426" s="14">
        <f t="shared" si="136"/>
        <v>42676.509282407402</v>
      </c>
      <c r="T1426" s="14">
        <f t="shared" si="137"/>
        <v>42689.550949074073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5">
        <v>13000</v>
      </c>
      <c r="E1427" s="5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>
        <f t="shared" si="133"/>
        <v>0</v>
      </c>
      <c r="Q1427" s="27" t="str">
        <f t="shared" si="134"/>
        <v>publishing</v>
      </c>
      <c r="R1427" s="27" t="str">
        <f t="shared" si="135"/>
        <v>translations</v>
      </c>
      <c r="S1427" s="14">
        <f t="shared" si="136"/>
        <v>42092.923136574071</v>
      </c>
      <c r="T1427" s="14">
        <f t="shared" si="137"/>
        <v>42122.923136574071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5">
        <v>1000</v>
      </c>
      <c r="E1428" s="5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>
        <f t="shared" si="133"/>
        <v>0</v>
      </c>
      <c r="Q1428" s="27" t="str">
        <f t="shared" si="134"/>
        <v>publishing</v>
      </c>
      <c r="R1428" s="27" t="str">
        <f t="shared" si="135"/>
        <v>translations</v>
      </c>
      <c r="S1428" s="14">
        <f t="shared" si="136"/>
        <v>42180.181944444441</v>
      </c>
      <c r="T1428" s="14">
        <f t="shared" si="137"/>
        <v>42240.181944444441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5">
        <v>5000</v>
      </c>
      <c r="E1429" s="5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</v>
      </c>
      <c r="P1429" s="5">
        <f t="shared" si="133"/>
        <v>104.75</v>
      </c>
      <c r="Q1429" s="27" t="str">
        <f t="shared" si="134"/>
        <v>publishing</v>
      </c>
      <c r="R1429" s="27" t="str">
        <f t="shared" si="135"/>
        <v>translations</v>
      </c>
      <c r="S1429" s="14">
        <f t="shared" si="136"/>
        <v>42601.643344907403</v>
      </c>
      <c r="T1429" s="14">
        <f t="shared" si="137"/>
        <v>42631.643344907403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5">
        <v>1000</v>
      </c>
      <c r="E1430" s="5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5</v>
      </c>
      <c r="P1430" s="5">
        <f t="shared" si="133"/>
        <v>15</v>
      </c>
      <c r="Q1430" s="27" t="str">
        <f t="shared" si="134"/>
        <v>publishing</v>
      </c>
      <c r="R1430" s="27" t="str">
        <f t="shared" si="135"/>
        <v>translations</v>
      </c>
      <c r="S1430" s="14">
        <f t="shared" si="136"/>
        <v>42432.171493055554</v>
      </c>
      <c r="T1430" s="14">
        <f t="shared" si="137"/>
        <v>42462.129826388882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5">
        <v>10000</v>
      </c>
      <c r="E1431" s="5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>
        <f t="shared" si="133"/>
        <v>0</v>
      </c>
      <c r="Q1431" s="27" t="str">
        <f t="shared" si="134"/>
        <v>publishing</v>
      </c>
      <c r="R1431" s="27" t="str">
        <f t="shared" si="135"/>
        <v>translations</v>
      </c>
      <c r="S1431" s="14">
        <f t="shared" si="136"/>
        <v>42073.852337962955</v>
      </c>
      <c r="T1431" s="14">
        <f t="shared" si="137"/>
        <v>42103.852337962955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5">
        <v>5000</v>
      </c>
      <c r="E1432" s="5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</v>
      </c>
      <c r="P1432" s="5">
        <f t="shared" si="133"/>
        <v>80.599999999999994</v>
      </c>
      <c r="Q1432" s="27" t="str">
        <f t="shared" si="134"/>
        <v>publishing</v>
      </c>
      <c r="R1432" s="27" t="str">
        <f t="shared" si="135"/>
        <v>translations</v>
      </c>
      <c r="S1432" s="14">
        <f t="shared" si="136"/>
        <v>41961.605185185181</v>
      </c>
      <c r="T1432" s="14">
        <f t="shared" si="137"/>
        <v>41992.605185185181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5">
        <v>17000</v>
      </c>
      <c r="E1433" s="5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32</v>
      </c>
      <c r="P1433" s="5">
        <f t="shared" si="133"/>
        <v>115.55</v>
      </c>
      <c r="Q1433" s="27" t="str">
        <f t="shared" si="134"/>
        <v>publishing</v>
      </c>
      <c r="R1433" s="27" t="str">
        <f t="shared" si="135"/>
        <v>translations</v>
      </c>
      <c r="S1433" s="14">
        <f t="shared" si="136"/>
        <v>42304.002499999995</v>
      </c>
      <c r="T1433" s="14">
        <f t="shared" si="137"/>
        <v>42334.044166666667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5">
        <v>40000</v>
      </c>
      <c r="E1434" s="5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>
        <f t="shared" si="133"/>
        <v>0</v>
      </c>
      <c r="Q1434" s="27" t="str">
        <f t="shared" si="134"/>
        <v>publishing</v>
      </c>
      <c r="R1434" s="27" t="str">
        <f t="shared" si="135"/>
        <v>translations</v>
      </c>
      <c r="S1434" s="14">
        <f t="shared" si="136"/>
        <v>42175.572083333333</v>
      </c>
      <c r="T1434" s="14">
        <f t="shared" si="137"/>
        <v>42205.572083333333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5">
        <v>12000</v>
      </c>
      <c r="E1435" s="5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7.0000000000000009</v>
      </c>
      <c r="P1435" s="5">
        <f t="shared" si="133"/>
        <v>80.5</v>
      </c>
      <c r="Q1435" s="27" t="str">
        <f t="shared" si="134"/>
        <v>publishing</v>
      </c>
      <c r="R1435" s="27" t="str">
        <f t="shared" si="135"/>
        <v>translations</v>
      </c>
      <c r="S1435" s="14">
        <f t="shared" si="136"/>
        <v>42673.417534722219</v>
      </c>
      <c r="T1435" s="14">
        <f t="shared" si="137"/>
        <v>42714.249999999993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5">
        <v>82000</v>
      </c>
      <c r="E1436" s="5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10</v>
      </c>
      <c r="P1436" s="5">
        <f t="shared" si="133"/>
        <v>744.55</v>
      </c>
      <c r="Q1436" s="27" t="str">
        <f t="shared" si="134"/>
        <v>publishing</v>
      </c>
      <c r="R1436" s="27" t="str">
        <f t="shared" si="135"/>
        <v>translations</v>
      </c>
      <c r="S1436" s="14">
        <f t="shared" si="136"/>
        <v>42142.558773148143</v>
      </c>
      <c r="T1436" s="14">
        <f t="shared" si="137"/>
        <v>42163.416666666664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5">
        <v>15000</v>
      </c>
      <c r="E1437" s="5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</v>
      </c>
      <c r="P1437" s="5">
        <f t="shared" si="133"/>
        <v>7.5</v>
      </c>
      <c r="Q1437" s="27" t="str">
        <f t="shared" si="134"/>
        <v>publishing</v>
      </c>
      <c r="R1437" s="27" t="str">
        <f t="shared" si="135"/>
        <v>translations</v>
      </c>
      <c r="S1437" s="14">
        <f t="shared" si="136"/>
        <v>42258.57199074074</v>
      </c>
      <c r="T1437" s="14">
        <f t="shared" si="137"/>
        <v>42288.57199074074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5">
        <v>10000</v>
      </c>
      <c r="E1438" s="5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1</v>
      </c>
      <c r="P1438" s="5">
        <f t="shared" si="133"/>
        <v>38.5</v>
      </c>
      <c r="Q1438" s="27" t="str">
        <f t="shared" si="134"/>
        <v>publishing</v>
      </c>
      <c r="R1438" s="27" t="str">
        <f t="shared" si="135"/>
        <v>translations</v>
      </c>
      <c r="S1438" s="14">
        <f t="shared" si="136"/>
        <v>42391.141863425924</v>
      </c>
      <c r="T1438" s="14">
        <f t="shared" si="137"/>
        <v>42421.141863425924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5">
        <v>3000</v>
      </c>
      <c r="E1439" s="5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27</v>
      </c>
      <c r="P1439" s="5">
        <f t="shared" si="133"/>
        <v>36.68</v>
      </c>
      <c r="Q1439" s="27" t="str">
        <f t="shared" si="134"/>
        <v>publishing</v>
      </c>
      <c r="R1439" s="27" t="str">
        <f t="shared" si="135"/>
        <v>translations</v>
      </c>
      <c r="S1439" s="14">
        <f t="shared" si="136"/>
        <v>41796.32336805555</v>
      </c>
      <c r="T1439" s="14">
        <f t="shared" si="137"/>
        <v>41832.999305555553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5">
        <v>20000</v>
      </c>
      <c r="E1440" s="5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5">
        <f t="shared" si="133"/>
        <v>75</v>
      </c>
      <c r="Q1440" s="27" t="str">
        <f t="shared" si="134"/>
        <v>publishing</v>
      </c>
      <c r="R1440" s="27" t="str">
        <f t="shared" si="135"/>
        <v>translations</v>
      </c>
      <c r="S1440" s="14">
        <f t="shared" si="136"/>
        <v>42457.663182870368</v>
      </c>
      <c r="T1440" s="14">
        <f t="shared" si="137"/>
        <v>42487.371527777774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5">
        <v>2725</v>
      </c>
      <c r="E1441" s="5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7.0000000000000009</v>
      </c>
      <c r="P1441" s="5">
        <f t="shared" si="133"/>
        <v>30</v>
      </c>
      <c r="Q1441" s="27" t="str">
        <f t="shared" si="134"/>
        <v>publishing</v>
      </c>
      <c r="R1441" s="27" t="str">
        <f t="shared" si="135"/>
        <v>translations</v>
      </c>
      <c r="S1441" s="14">
        <f t="shared" si="136"/>
        <v>42040.621539351843</v>
      </c>
      <c r="T1441" s="14">
        <f t="shared" si="137"/>
        <v>42070.621539351843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5">
        <v>13000</v>
      </c>
      <c r="E1442" s="5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0</v>
      </c>
      <c r="P1442" s="5">
        <f t="shared" si="133"/>
        <v>1</v>
      </c>
      <c r="Q1442" s="27" t="str">
        <f t="shared" si="134"/>
        <v>publishing</v>
      </c>
      <c r="R1442" s="27" t="str">
        <f t="shared" si="135"/>
        <v>translations</v>
      </c>
      <c r="S1442" s="14">
        <f t="shared" si="136"/>
        <v>42486.540081018517</v>
      </c>
      <c r="T1442" s="14">
        <f t="shared" si="137"/>
        <v>42516.540081018517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5">
        <v>180000</v>
      </c>
      <c r="E1443" s="5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</v>
      </c>
      <c r="P1443" s="5">
        <f t="shared" si="133"/>
        <v>673.33</v>
      </c>
      <c r="Q1443" s="27" t="str">
        <f t="shared" si="134"/>
        <v>publishing</v>
      </c>
      <c r="R1443" s="27" t="str">
        <f t="shared" si="135"/>
        <v>translations</v>
      </c>
      <c r="S1443" s="14">
        <f t="shared" si="136"/>
        <v>42198.557511574072</v>
      </c>
      <c r="T1443" s="14">
        <f t="shared" si="137"/>
        <v>42258.557511574072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5">
        <v>1500</v>
      </c>
      <c r="E1444" s="5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>
        <f t="shared" si="133"/>
        <v>0</v>
      </c>
      <c r="Q1444" s="27" t="str">
        <f t="shared" si="134"/>
        <v>publishing</v>
      </c>
      <c r="R1444" s="27" t="str">
        <f t="shared" si="135"/>
        <v>translations</v>
      </c>
      <c r="S1444" s="14">
        <f t="shared" si="136"/>
        <v>42485.437013888884</v>
      </c>
      <c r="T1444" s="14">
        <f t="shared" si="137"/>
        <v>42515.437013888884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5">
        <v>13000</v>
      </c>
      <c r="E1445" s="5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>
        <f t="shared" si="133"/>
        <v>0</v>
      </c>
      <c r="Q1445" s="27" t="str">
        <f t="shared" si="134"/>
        <v>publishing</v>
      </c>
      <c r="R1445" s="27" t="str">
        <f t="shared" si="135"/>
        <v>translations</v>
      </c>
      <c r="S1445" s="14">
        <f t="shared" si="136"/>
        <v>42707.71769675926</v>
      </c>
      <c r="T1445" s="14">
        <f t="shared" si="137"/>
        <v>42737.71769675926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5">
        <v>4950</v>
      </c>
      <c r="E1446" s="5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>
        <f t="shared" si="133"/>
        <v>0</v>
      </c>
      <c r="Q1446" s="27" t="str">
        <f t="shared" si="134"/>
        <v>publishing</v>
      </c>
      <c r="R1446" s="27" t="str">
        <f t="shared" si="135"/>
        <v>translations</v>
      </c>
      <c r="S1446" s="14">
        <f t="shared" si="136"/>
        <v>42199.665069444447</v>
      </c>
      <c r="T1446" s="14">
        <f t="shared" si="137"/>
        <v>42259.665069444447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5">
        <v>130000</v>
      </c>
      <c r="E1447" s="5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>
        <f t="shared" si="133"/>
        <v>0</v>
      </c>
      <c r="Q1447" s="27" t="str">
        <f t="shared" si="134"/>
        <v>publishing</v>
      </c>
      <c r="R1447" s="27" t="str">
        <f t="shared" si="135"/>
        <v>translations</v>
      </c>
      <c r="S1447" s="14">
        <f t="shared" si="136"/>
        <v>42139.333969907406</v>
      </c>
      <c r="T1447" s="14">
        <f t="shared" si="137"/>
        <v>42169.333969907406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5">
        <v>900</v>
      </c>
      <c r="E1448" s="5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>
        <f t="shared" si="133"/>
        <v>0</v>
      </c>
      <c r="Q1448" s="27" t="str">
        <f t="shared" si="134"/>
        <v>publishing</v>
      </c>
      <c r="R1448" s="27" t="str">
        <f t="shared" si="135"/>
        <v>translations</v>
      </c>
      <c r="S1448" s="14">
        <f t="shared" si="136"/>
        <v>42461.239328703705</v>
      </c>
      <c r="T1448" s="14">
        <f t="shared" si="137"/>
        <v>42481.239328703705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5">
        <v>500000</v>
      </c>
      <c r="E1449" s="5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0</v>
      </c>
      <c r="P1449" s="5">
        <f t="shared" si="133"/>
        <v>25</v>
      </c>
      <c r="Q1449" s="27" t="str">
        <f t="shared" si="134"/>
        <v>publishing</v>
      </c>
      <c r="R1449" s="27" t="str">
        <f t="shared" si="135"/>
        <v>translations</v>
      </c>
      <c r="S1449" s="14">
        <f t="shared" si="136"/>
        <v>42529.52238425926</v>
      </c>
      <c r="T1449" s="14">
        <f t="shared" si="137"/>
        <v>42559.52238425926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5">
        <v>200000</v>
      </c>
      <c r="E1450" s="5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>
        <f t="shared" si="133"/>
        <v>0</v>
      </c>
      <c r="Q1450" s="27" t="str">
        <f t="shared" si="134"/>
        <v>publishing</v>
      </c>
      <c r="R1450" s="27" t="str">
        <f t="shared" si="135"/>
        <v>translations</v>
      </c>
      <c r="S1450" s="14">
        <f t="shared" si="136"/>
        <v>42115.728217592587</v>
      </c>
      <c r="T1450" s="14">
        <f t="shared" si="137"/>
        <v>42146.017361111109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5">
        <v>8888</v>
      </c>
      <c r="E1451" s="5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>
        <f t="shared" si="133"/>
        <v>0</v>
      </c>
      <c r="Q1451" s="27" t="str">
        <f t="shared" si="134"/>
        <v>publishing</v>
      </c>
      <c r="R1451" s="27" t="str">
        <f t="shared" si="135"/>
        <v>translations</v>
      </c>
      <c r="S1451" s="14">
        <f t="shared" si="136"/>
        <v>42086.603067129625</v>
      </c>
      <c r="T1451" s="14">
        <f t="shared" si="137"/>
        <v>42134.603067129625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5">
        <v>100000</v>
      </c>
      <c r="E1452" s="5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0</v>
      </c>
      <c r="P1452" s="5">
        <f t="shared" si="133"/>
        <v>1</v>
      </c>
      <c r="Q1452" s="27" t="str">
        <f t="shared" si="134"/>
        <v>publishing</v>
      </c>
      <c r="R1452" s="27" t="str">
        <f t="shared" si="135"/>
        <v>translations</v>
      </c>
      <c r="S1452" s="14">
        <f t="shared" si="136"/>
        <v>42389.962928240733</v>
      </c>
      <c r="T1452" s="14">
        <f t="shared" si="137"/>
        <v>42419.962928240733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5">
        <v>18950</v>
      </c>
      <c r="E1453" s="5">
        <v>2</v>
      </c>
      <c r="F1453" s="12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0</v>
      </c>
      <c r="P1453" s="5">
        <f t="shared" si="133"/>
        <v>1</v>
      </c>
      <c r="Q1453" s="27" t="str">
        <f t="shared" si="134"/>
        <v>publishing</v>
      </c>
      <c r="R1453" s="27" t="str">
        <f t="shared" si="135"/>
        <v>translations</v>
      </c>
      <c r="S1453" s="14">
        <f t="shared" si="136"/>
        <v>41931.75068287037</v>
      </c>
      <c r="T1453" s="14">
        <f t="shared" si="137"/>
        <v>41961.792349537034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5">
        <v>14000</v>
      </c>
      <c r="E1454" s="5">
        <v>0</v>
      </c>
      <c r="F1454" s="12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>
        <f t="shared" si="133"/>
        <v>0</v>
      </c>
      <c r="Q1454" s="27" t="str">
        <f t="shared" si="134"/>
        <v>publishing</v>
      </c>
      <c r="R1454" s="27" t="str">
        <f t="shared" si="135"/>
        <v>translations</v>
      </c>
      <c r="S1454" s="14">
        <f t="shared" si="136"/>
        <v>41818.494942129626</v>
      </c>
      <c r="T1454" s="14">
        <f t="shared" si="137"/>
        <v>41848.494942129626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5">
        <v>25000</v>
      </c>
      <c r="E1455" s="5">
        <v>0</v>
      </c>
      <c r="F1455" s="12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>
        <f t="shared" si="133"/>
        <v>0</v>
      </c>
      <c r="Q1455" s="27" t="str">
        <f t="shared" si="134"/>
        <v>publishing</v>
      </c>
      <c r="R1455" s="27" t="str">
        <f t="shared" si="135"/>
        <v>translations</v>
      </c>
      <c r="S1455" s="14">
        <f t="shared" si="136"/>
        <v>42795.487812499996</v>
      </c>
      <c r="T1455" s="14">
        <f t="shared" si="137"/>
        <v>42840.446145833332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5">
        <v>1750</v>
      </c>
      <c r="E1456" s="5">
        <v>15</v>
      </c>
      <c r="F1456" s="12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1</v>
      </c>
      <c r="P1456" s="5">
        <f t="shared" si="133"/>
        <v>15</v>
      </c>
      <c r="Q1456" s="27" t="str">
        <f t="shared" si="134"/>
        <v>publishing</v>
      </c>
      <c r="R1456" s="27" t="str">
        <f t="shared" si="135"/>
        <v>translations</v>
      </c>
      <c r="S1456" s="14">
        <f t="shared" si="136"/>
        <v>42463.658333333333</v>
      </c>
      <c r="T1456" s="14">
        <f t="shared" si="137"/>
        <v>42484.707638888889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5">
        <v>15000</v>
      </c>
      <c r="E1457" s="5">
        <v>1575</v>
      </c>
      <c r="F1457" s="12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11</v>
      </c>
      <c r="P1457" s="5">
        <f t="shared" si="133"/>
        <v>225</v>
      </c>
      <c r="Q1457" s="27" t="str">
        <f t="shared" si="134"/>
        <v>publishing</v>
      </c>
      <c r="R1457" s="27" t="str">
        <f t="shared" si="135"/>
        <v>translations</v>
      </c>
      <c r="S1457" s="14">
        <f t="shared" si="136"/>
        <v>41832.46435185185</v>
      </c>
      <c r="T1457" s="14">
        <f t="shared" si="137"/>
        <v>41887.360416666663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5">
        <v>5000</v>
      </c>
      <c r="E1458" s="5">
        <v>145</v>
      </c>
      <c r="F1458" s="12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3</v>
      </c>
      <c r="P1458" s="5">
        <f t="shared" si="133"/>
        <v>48.33</v>
      </c>
      <c r="Q1458" s="27" t="str">
        <f t="shared" si="134"/>
        <v>publishing</v>
      </c>
      <c r="R1458" s="27" t="str">
        <f t="shared" si="135"/>
        <v>translations</v>
      </c>
      <c r="S1458" s="14">
        <f t="shared" si="136"/>
        <v>42708.460243055553</v>
      </c>
      <c r="T1458" s="14">
        <f t="shared" si="137"/>
        <v>42738.460243055553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5">
        <v>6000</v>
      </c>
      <c r="E1459" s="5">
        <v>0</v>
      </c>
      <c r="F1459" s="12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>
        <f t="shared" si="133"/>
        <v>0</v>
      </c>
      <c r="Q1459" s="27" t="str">
        <f t="shared" si="134"/>
        <v>publishing</v>
      </c>
      <c r="R1459" s="27" t="str">
        <f t="shared" si="135"/>
        <v>translations</v>
      </c>
      <c r="S1459" s="14">
        <f t="shared" si="136"/>
        <v>42289.688009259255</v>
      </c>
      <c r="T1459" s="14">
        <f t="shared" si="137"/>
        <v>42319.729675925926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5">
        <v>5000</v>
      </c>
      <c r="E1460" s="5">
        <v>0</v>
      </c>
      <c r="F1460" s="12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>
        <f t="shared" si="133"/>
        <v>0</v>
      </c>
      <c r="Q1460" s="27" t="str">
        <f t="shared" si="134"/>
        <v>publishing</v>
      </c>
      <c r="R1460" s="27" t="str">
        <f t="shared" si="135"/>
        <v>translations</v>
      </c>
      <c r="S1460" s="14">
        <f t="shared" si="136"/>
        <v>41831.49722222222</v>
      </c>
      <c r="T1460" s="14">
        <f t="shared" si="137"/>
        <v>41861.958333333328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5">
        <v>37000</v>
      </c>
      <c r="E1461" s="5">
        <v>0</v>
      </c>
      <c r="F1461" s="12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>
        <f t="shared" si="133"/>
        <v>0</v>
      </c>
      <c r="Q1461" s="27" t="str">
        <f t="shared" si="134"/>
        <v>publishing</v>
      </c>
      <c r="R1461" s="27" t="str">
        <f t="shared" si="135"/>
        <v>translations</v>
      </c>
      <c r="S1461" s="14">
        <f t="shared" si="136"/>
        <v>42311.996481481481</v>
      </c>
      <c r="T1461" s="14">
        <f t="shared" si="137"/>
        <v>42340.517361111109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5">
        <v>25000000</v>
      </c>
      <c r="E1462" s="5">
        <v>0</v>
      </c>
      <c r="F1462" s="1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>
        <f t="shared" si="133"/>
        <v>0</v>
      </c>
      <c r="Q1462" s="27" t="str">
        <f t="shared" si="134"/>
        <v>publishing</v>
      </c>
      <c r="R1462" s="27" t="str">
        <f t="shared" si="135"/>
        <v>translations</v>
      </c>
      <c r="S1462" s="14">
        <f t="shared" si="136"/>
        <v>41915.688634259255</v>
      </c>
      <c r="T1462" s="14">
        <f t="shared" si="137"/>
        <v>41973.781249999993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5">
        <v>15000</v>
      </c>
      <c r="E1463" s="5">
        <v>15186.69</v>
      </c>
      <c r="F1463" s="12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</v>
      </c>
      <c r="P1463" s="5">
        <f t="shared" si="133"/>
        <v>44.67</v>
      </c>
      <c r="Q1463" s="27" t="str">
        <f t="shared" si="134"/>
        <v>publishing</v>
      </c>
      <c r="R1463" s="27" t="str">
        <f t="shared" si="135"/>
        <v>radio &amp; podcasts</v>
      </c>
      <c r="S1463" s="14">
        <f t="shared" si="136"/>
        <v>41899.436967592592</v>
      </c>
      <c r="T1463" s="14">
        <f t="shared" si="137"/>
        <v>41932.791666666664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5">
        <v>4000</v>
      </c>
      <c r="E1464" s="5">
        <v>4340.7</v>
      </c>
      <c r="F1464" s="12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109.00000000000001</v>
      </c>
      <c r="P1464" s="5">
        <f t="shared" si="133"/>
        <v>28.94</v>
      </c>
      <c r="Q1464" s="27" t="str">
        <f t="shared" si="134"/>
        <v>publishing</v>
      </c>
      <c r="R1464" s="27" t="str">
        <f t="shared" si="135"/>
        <v>radio &amp; podcasts</v>
      </c>
      <c r="S1464" s="14">
        <f t="shared" si="136"/>
        <v>41344.454525462963</v>
      </c>
      <c r="T1464" s="14">
        <f t="shared" si="137"/>
        <v>41374.454525462963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5">
        <v>600</v>
      </c>
      <c r="E1465" s="5">
        <v>886</v>
      </c>
      <c r="F1465" s="12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148</v>
      </c>
      <c r="P1465" s="5">
        <f t="shared" si="133"/>
        <v>35.44</v>
      </c>
      <c r="Q1465" s="27" t="str">
        <f t="shared" si="134"/>
        <v>publishing</v>
      </c>
      <c r="R1465" s="27" t="str">
        <f t="shared" si="135"/>
        <v>radio &amp; podcasts</v>
      </c>
      <c r="S1465" s="14">
        <f t="shared" si="136"/>
        <v>41326.702986111108</v>
      </c>
      <c r="T1465" s="14">
        <f t="shared" si="137"/>
        <v>41371.661319444444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5">
        <v>5000</v>
      </c>
      <c r="E1466" s="5">
        <v>8160</v>
      </c>
      <c r="F1466" s="12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</v>
      </c>
      <c r="P1466" s="5">
        <f t="shared" si="133"/>
        <v>34.869999999999997</v>
      </c>
      <c r="Q1466" s="27" t="str">
        <f t="shared" si="134"/>
        <v>publishing</v>
      </c>
      <c r="R1466" s="27" t="str">
        <f t="shared" si="135"/>
        <v>radio &amp; podcasts</v>
      </c>
      <c r="S1466" s="14">
        <f t="shared" si="136"/>
        <v>41291.453217592592</v>
      </c>
      <c r="T1466" s="14">
        <f t="shared" si="137"/>
        <v>41321.453217592592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5">
        <v>30000</v>
      </c>
      <c r="E1467" s="5">
        <v>136924.35</v>
      </c>
      <c r="F1467" s="12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455.99999999999994</v>
      </c>
      <c r="P1467" s="5">
        <f t="shared" si="133"/>
        <v>52.62</v>
      </c>
      <c r="Q1467" s="27" t="str">
        <f t="shared" si="134"/>
        <v>publishing</v>
      </c>
      <c r="R1467" s="27" t="str">
        <f t="shared" si="135"/>
        <v>radio &amp; podcasts</v>
      </c>
      <c r="S1467" s="14">
        <f t="shared" si="136"/>
        <v>40959.526064814811</v>
      </c>
      <c r="T1467" s="14">
        <f t="shared" si="137"/>
        <v>40989.916666666664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5">
        <v>16000</v>
      </c>
      <c r="E1468" s="5">
        <v>17260.37</v>
      </c>
      <c r="F1468" s="12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108</v>
      </c>
      <c r="P1468" s="5">
        <f t="shared" si="133"/>
        <v>69.599999999999994</v>
      </c>
      <c r="Q1468" s="27" t="str">
        <f t="shared" si="134"/>
        <v>publishing</v>
      </c>
      <c r="R1468" s="27" t="str">
        <f t="shared" si="135"/>
        <v>radio &amp; podcasts</v>
      </c>
      <c r="S1468" s="14">
        <f t="shared" si="136"/>
        <v>42339.963726851849</v>
      </c>
      <c r="T1468" s="14">
        <f t="shared" si="137"/>
        <v>42380.999999999993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5">
        <v>40000</v>
      </c>
      <c r="E1469" s="5">
        <v>46032</v>
      </c>
      <c r="F1469" s="12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114.99999999999999</v>
      </c>
      <c r="P1469" s="5">
        <f t="shared" si="133"/>
        <v>76.72</v>
      </c>
      <c r="Q1469" s="27" t="str">
        <f t="shared" si="134"/>
        <v>publishing</v>
      </c>
      <c r="R1469" s="27" t="str">
        <f t="shared" si="135"/>
        <v>radio &amp; podcasts</v>
      </c>
      <c r="S1469" s="14">
        <f t="shared" si="136"/>
        <v>40933.593576388885</v>
      </c>
      <c r="T1469" s="14">
        <f t="shared" si="137"/>
        <v>40993.55190972222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5">
        <v>9500</v>
      </c>
      <c r="E1470" s="5">
        <v>9725</v>
      </c>
      <c r="F1470" s="12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</v>
      </c>
      <c r="P1470" s="5">
        <f t="shared" si="133"/>
        <v>33.19</v>
      </c>
      <c r="Q1470" s="27" t="str">
        <f t="shared" si="134"/>
        <v>publishing</v>
      </c>
      <c r="R1470" s="27" t="str">
        <f t="shared" si="135"/>
        <v>radio &amp; podcasts</v>
      </c>
      <c r="S1470" s="14">
        <f t="shared" si="136"/>
        <v>40645.806122685186</v>
      </c>
      <c r="T1470" s="14">
        <f t="shared" si="137"/>
        <v>40705.806122685186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5">
        <v>44250</v>
      </c>
      <c r="E1471" s="5">
        <v>47978</v>
      </c>
      <c r="F1471" s="12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</v>
      </c>
      <c r="P1471" s="5">
        <f t="shared" si="133"/>
        <v>149.46</v>
      </c>
      <c r="Q1471" s="27" t="str">
        <f t="shared" si="134"/>
        <v>publishing</v>
      </c>
      <c r="R1471" s="27" t="str">
        <f t="shared" si="135"/>
        <v>radio &amp; podcasts</v>
      </c>
      <c r="S1471" s="14">
        <f t="shared" si="136"/>
        <v>41290.390150462961</v>
      </c>
      <c r="T1471" s="14">
        <f t="shared" si="137"/>
        <v>41320.390150462961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5">
        <v>1500</v>
      </c>
      <c r="E1472" s="5">
        <v>1877</v>
      </c>
      <c r="F1472" s="1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</v>
      </c>
      <c r="P1472" s="5">
        <f t="shared" si="133"/>
        <v>23.17</v>
      </c>
      <c r="Q1472" s="27" t="str">
        <f t="shared" si="134"/>
        <v>publishing</v>
      </c>
      <c r="R1472" s="27" t="str">
        <f t="shared" si="135"/>
        <v>radio &amp; podcasts</v>
      </c>
      <c r="S1472" s="14">
        <f t="shared" si="136"/>
        <v>41250.618784722217</v>
      </c>
      <c r="T1472" s="14">
        <f t="shared" si="137"/>
        <v>41271.618784722217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5">
        <v>32000</v>
      </c>
      <c r="E1473" s="5">
        <v>33229</v>
      </c>
      <c r="F1473" s="12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104</v>
      </c>
      <c r="P1473" s="5">
        <f t="shared" si="133"/>
        <v>96.88</v>
      </c>
      <c r="Q1473" s="27" t="str">
        <f t="shared" si="134"/>
        <v>publishing</v>
      </c>
      <c r="R1473" s="27" t="str">
        <f t="shared" si="135"/>
        <v>radio &amp; podcasts</v>
      </c>
      <c r="S1473" s="14">
        <f t="shared" si="136"/>
        <v>42073.749236111107</v>
      </c>
      <c r="T1473" s="14">
        <f t="shared" si="137"/>
        <v>42103.749236111107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5">
        <v>25000</v>
      </c>
      <c r="E1474" s="5">
        <v>34676</v>
      </c>
      <c r="F1474" s="12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139</v>
      </c>
      <c r="P1474" s="5">
        <f t="shared" si="133"/>
        <v>103.2</v>
      </c>
      <c r="Q1474" s="27" t="str">
        <f t="shared" si="134"/>
        <v>publishing</v>
      </c>
      <c r="R1474" s="27" t="str">
        <f t="shared" si="135"/>
        <v>radio &amp; podcasts</v>
      </c>
      <c r="S1474" s="14">
        <f t="shared" si="136"/>
        <v>41533.33452546296</v>
      </c>
      <c r="T1474" s="14">
        <f t="shared" si="137"/>
        <v>41563.33452546296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5">
        <v>1500</v>
      </c>
      <c r="E1475" s="5">
        <v>1807.74</v>
      </c>
      <c r="F1475" s="12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ROUND(E1475/D1475,2)*100</f>
        <v>121</v>
      </c>
      <c r="P1475" s="5">
        <f t="shared" ref="P1475:P1538" si="139">IF(L1475=0,0,ROUND(E1475/L1475,2))</f>
        <v>38.46</v>
      </c>
      <c r="Q1475" s="27" t="str">
        <f t="shared" ref="Q1475:Q1538" si="140">IF((FIND("/",N1475,1)&gt;0),
LEFT(N1475,(FIND("/",N1475,1)-1)),N1475)</f>
        <v>publishing</v>
      </c>
      <c r="R1475" s="27" t="str">
        <f t="shared" ref="R1475:R1538" si="141">IF((FIND("/",N1475,1)&gt;0),
RIGHT(N1475,(LEN(N1475)-1-LEN(Q1475))),"")</f>
        <v>radio &amp; podcasts</v>
      </c>
      <c r="S1475" s="14">
        <f t="shared" ref="S1475:S1538" si="142">(((J1475/60)/60)/24)+DATE(1970,1,1)+(-5/24)</f>
        <v>40939.771284722221</v>
      </c>
      <c r="T1475" s="14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5">
        <v>3000</v>
      </c>
      <c r="E1476" s="5">
        <v>3368</v>
      </c>
      <c r="F1476" s="12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112.00000000000001</v>
      </c>
      <c r="P1476" s="5">
        <f t="shared" si="139"/>
        <v>44.32</v>
      </c>
      <c r="Q1476" s="27" t="str">
        <f t="shared" si="140"/>
        <v>publishing</v>
      </c>
      <c r="R1476" s="27" t="str">
        <f t="shared" si="141"/>
        <v>radio &amp; podcasts</v>
      </c>
      <c r="S1476" s="14">
        <f t="shared" si="142"/>
        <v>41500.519583333327</v>
      </c>
      <c r="T1476" s="14">
        <f t="shared" si="143"/>
        <v>41530.519583333327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5">
        <v>15000</v>
      </c>
      <c r="E1477" s="5">
        <v>28300.45</v>
      </c>
      <c r="F1477" s="12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189</v>
      </c>
      <c r="P1477" s="5">
        <f t="shared" si="139"/>
        <v>64.17</v>
      </c>
      <c r="Q1477" s="27" t="str">
        <f t="shared" si="140"/>
        <v>publishing</v>
      </c>
      <c r="R1477" s="27" t="str">
        <f t="shared" si="141"/>
        <v>radio &amp; podcasts</v>
      </c>
      <c r="S1477" s="14">
        <f t="shared" si="142"/>
        <v>41960.514618055553</v>
      </c>
      <c r="T1477" s="14">
        <f t="shared" si="143"/>
        <v>41992.999305555553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5">
        <v>6000</v>
      </c>
      <c r="E1478" s="5">
        <v>39693.279999999999</v>
      </c>
      <c r="F1478" s="12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662</v>
      </c>
      <c r="P1478" s="5">
        <f t="shared" si="139"/>
        <v>43.33</v>
      </c>
      <c r="Q1478" s="27" t="str">
        <f t="shared" si="140"/>
        <v>publishing</v>
      </c>
      <c r="R1478" s="27" t="str">
        <f t="shared" si="141"/>
        <v>radio &amp; podcasts</v>
      </c>
      <c r="S1478" s="14">
        <f t="shared" si="142"/>
        <v>40765.833587962959</v>
      </c>
      <c r="T1478" s="14">
        <f t="shared" si="143"/>
        <v>40795.833587962959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5">
        <v>30000</v>
      </c>
      <c r="E1479" s="5">
        <v>33393</v>
      </c>
      <c r="F1479" s="12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111.00000000000001</v>
      </c>
      <c r="P1479" s="5">
        <f t="shared" si="139"/>
        <v>90.5</v>
      </c>
      <c r="Q1479" s="27" t="str">
        <f t="shared" si="140"/>
        <v>publishing</v>
      </c>
      <c r="R1479" s="27" t="str">
        <f t="shared" si="141"/>
        <v>radio &amp; podcasts</v>
      </c>
      <c r="S1479" s="14">
        <f t="shared" si="142"/>
        <v>40840.407453703701</v>
      </c>
      <c r="T1479" s="14">
        <f t="shared" si="143"/>
        <v>40899.916666666664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5">
        <v>50000</v>
      </c>
      <c r="E1480" s="5">
        <v>590807.11</v>
      </c>
      <c r="F1480" s="12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1182</v>
      </c>
      <c r="P1480" s="5">
        <f t="shared" si="139"/>
        <v>29.19</v>
      </c>
      <c r="Q1480" s="27" t="str">
        <f t="shared" si="140"/>
        <v>publishing</v>
      </c>
      <c r="R1480" s="27" t="str">
        <f t="shared" si="141"/>
        <v>radio &amp; podcasts</v>
      </c>
      <c r="S1480" s="14">
        <f t="shared" si="142"/>
        <v>41394.663344907407</v>
      </c>
      <c r="T1480" s="14">
        <f t="shared" si="143"/>
        <v>41408.663344907407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5">
        <v>1600</v>
      </c>
      <c r="E1481" s="5">
        <v>2198</v>
      </c>
      <c r="F1481" s="12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</v>
      </c>
      <c r="P1481" s="5">
        <f t="shared" si="139"/>
        <v>30.96</v>
      </c>
      <c r="Q1481" s="27" t="str">
        <f t="shared" si="140"/>
        <v>publishing</v>
      </c>
      <c r="R1481" s="27" t="str">
        <f t="shared" si="141"/>
        <v>radio &amp; podcasts</v>
      </c>
      <c r="S1481" s="14">
        <f t="shared" si="142"/>
        <v>41754.536909722221</v>
      </c>
      <c r="T1481" s="14">
        <f t="shared" si="143"/>
        <v>41768.957638888889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5">
        <v>50000</v>
      </c>
      <c r="E1482" s="5">
        <v>58520.2</v>
      </c>
      <c r="F1482" s="1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</v>
      </c>
      <c r="P1482" s="5">
        <f t="shared" si="139"/>
        <v>92.16</v>
      </c>
      <c r="Q1482" s="27" t="str">
        <f t="shared" si="140"/>
        <v>publishing</v>
      </c>
      <c r="R1482" s="27" t="str">
        <f t="shared" si="141"/>
        <v>radio &amp; podcasts</v>
      </c>
      <c r="S1482" s="14">
        <f t="shared" si="142"/>
        <v>41464.725682870368</v>
      </c>
      <c r="T1482" s="14">
        <f t="shared" si="143"/>
        <v>41481.5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5">
        <v>5000</v>
      </c>
      <c r="E1483" s="5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</v>
      </c>
      <c r="P1483" s="5">
        <f t="shared" si="139"/>
        <v>17.5</v>
      </c>
      <c r="Q1483" s="27" t="str">
        <f t="shared" si="140"/>
        <v>publishing</v>
      </c>
      <c r="R1483" s="27" t="str">
        <f t="shared" si="141"/>
        <v>fiction</v>
      </c>
      <c r="S1483" s="14">
        <f t="shared" si="142"/>
        <v>41550.714641203704</v>
      </c>
      <c r="T1483" s="14">
        <f t="shared" si="143"/>
        <v>41580.714641203704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5">
        <v>5000</v>
      </c>
      <c r="E1484" s="5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</v>
      </c>
      <c r="P1484" s="5">
        <f t="shared" si="139"/>
        <v>5</v>
      </c>
      <c r="Q1484" s="27" t="str">
        <f t="shared" si="140"/>
        <v>publishing</v>
      </c>
      <c r="R1484" s="27" t="str">
        <f t="shared" si="141"/>
        <v>fiction</v>
      </c>
      <c r="S1484" s="14">
        <f t="shared" si="142"/>
        <v>41136.649722222224</v>
      </c>
      <c r="T1484" s="14">
        <f t="shared" si="143"/>
        <v>41159.118749999994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5">
        <v>7000</v>
      </c>
      <c r="E1485" s="5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1</v>
      </c>
      <c r="P1485" s="5">
        <f t="shared" si="139"/>
        <v>25</v>
      </c>
      <c r="Q1485" s="27" t="str">
        <f t="shared" si="140"/>
        <v>publishing</v>
      </c>
      <c r="R1485" s="27" t="str">
        <f t="shared" si="141"/>
        <v>fiction</v>
      </c>
      <c r="S1485" s="14">
        <f t="shared" si="142"/>
        <v>42547.984664351847</v>
      </c>
      <c r="T1485" s="14">
        <f t="shared" si="143"/>
        <v>42572.984664351847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5">
        <v>2000</v>
      </c>
      <c r="E1486" s="5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>
        <f t="shared" si="139"/>
        <v>0</v>
      </c>
      <c r="Q1486" s="27" t="str">
        <f t="shared" si="140"/>
        <v>publishing</v>
      </c>
      <c r="R1486" s="27" t="str">
        <f t="shared" si="141"/>
        <v>fiction</v>
      </c>
      <c r="S1486" s="14">
        <f t="shared" si="142"/>
        <v>41052.992627314808</v>
      </c>
      <c r="T1486" s="14">
        <f t="shared" si="143"/>
        <v>41111.410416666666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5">
        <v>6700</v>
      </c>
      <c r="E1487" s="5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</v>
      </c>
      <c r="P1487" s="5">
        <f t="shared" si="139"/>
        <v>50</v>
      </c>
      <c r="Q1487" s="27" t="str">
        <f t="shared" si="140"/>
        <v>publishing</v>
      </c>
      <c r="R1487" s="27" t="str">
        <f t="shared" si="141"/>
        <v>fiction</v>
      </c>
      <c r="S1487" s="14">
        <f t="shared" si="142"/>
        <v>42130.587650462963</v>
      </c>
      <c r="T1487" s="14">
        <f t="shared" si="143"/>
        <v>42175.587650462963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5">
        <v>20000</v>
      </c>
      <c r="E1488" s="5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</v>
      </c>
      <c r="P1488" s="5">
        <f t="shared" si="139"/>
        <v>16</v>
      </c>
      <c r="Q1488" s="27" t="str">
        <f t="shared" si="140"/>
        <v>publishing</v>
      </c>
      <c r="R1488" s="27" t="str">
        <f t="shared" si="141"/>
        <v>fiction</v>
      </c>
      <c r="S1488" s="14">
        <f t="shared" si="142"/>
        <v>42031.960196759253</v>
      </c>
      <c r="T1488" s="14">
        <f t="shared" si="143"/>
        <v>42061.960196759253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5">
        <v>10000</v>
      </c>
      <c r="E1489" s="5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>
        <f t="shared" si="139"/>
        <v>0</v>
      </c>
      <c r="Q1489" s="27" t="str">
        <f t="shared" si="140"/>
        <v>publishing</v>
      </c>
      <c r="R1489" s="27" t="str">
        <f t="shared" si="141"/>
        <v>fiction</v>
      </c>
      <c r="S1489" s="14">
        <f t="shared" si="142"/>
        <v>42554.709155092591</v>
      </c>
      <c r="T1489" s="14">
        <f t="shared" si="143"/>
        <v>42584.709155092591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5">
        <v>15000</v>
      </c>
      <c r="E1490" s="5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</v>
      </c>
      <c r="P1490" s="5">
        <f t="shared" si="139"/>
        <v>60</v>
      </c>
      <c r="Q1490" s="27" t="str">
        <f t="shared" si="140"/>
        <v>publishing</v>
      </c>
      <c r="R1490" s="27" t="str">
        <f t="shared" si="141"/>
        <v>fiction</v>
      </c>
      <c r="S1490" s="14">
        <f t="shared" si="142"/>
        <v>41614.354861111111</v>
      </c>
      <c r="T1490" s="14">
        <f t="shared" si="143"/>
        <v>41644.354861111111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5">
        <v>5000</v>
      </c>
      <c r="E1491" s="5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>
        <f t="shared" si="139"/>
        <v>0</v>
      </c>
      <c r="Q1491" s="27" t="str">
        <f t="shared" si="140"/>
        <v>publishing</v>
      </c>
      <c r="R1491" s="27" t="str">
        <f t="shared" si="141"/>
        <v>fiction</v>
      </c>
      <c r="S1491" s="14">
        <f t="shared" si="142"/>
        <v>41198.403379629628</v>
      </c>
      <c r="T1491" s="14">
        <f t="shared" si="143"/>
        <v>41228.445046296292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5">
        <v>2900</v>
      </c>
      <c r="E1492" s="5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31</v>
      </c>
      <c r="P1492" s="5">
        <f t="shared" si="139"/>
        <v>47.11</v>
      </c>
      <c r="Q1492" s="27" t="str">
        <f t="shared" si="140"/>
        <v>publishing</v>
      </c>
      <c r="R1492" s="27" t="str">
        <f t="shared" si="141"/>
        <v>fiction</v>
      </c>
      <c r="S1492" s="14">
        <f t="shared" si="142"/>
        <v>41520.352708333332</v>
      </c>
      <c r="T1492" s="14">
        <f t="shared" si="143"/>
        <v>41549.352708333332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5">
        <v>1200</v>
      </c>
      <c r="E1493" s="5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</v>
      </c>
      <c r="P1493" s="5">
        <f t="shared" si="139"/>
        <v>100</v>
      </c>
      <c r="Q1493" s="27" t="str">
        <f t="shared" si="140"/>
        <v>publishing</v>
      </c>
      <c r="R1493" s="27" t="str">
        <f t="shared" si="141"/>
        <v>fiction</v>
      </c>
      <c r="S1493" s="14">
        <f t="shared" si="142"/>
        <v>41991.505127314813</v>
      </c>
      <c r="T1493" s="14">
        <f t="shared" si="143"/>
        <v>42050.443055555552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5">
        <v>4000</v>
      </c>
      <c r="E1494" s="5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1</v>
      </c>
      <c r="P1494" s="5">
        <f t="shared" si="139"/>
        <v>15</v>
      </c>
      <c r="Q1494" s="27" t="str">
        <f t="shared" si="140"/>
        <v>publishing</v>
      </c>
      <c r="R1494" s="27" t="str">
        <f t="shared" si="141"/>
        <v>fiction</v>
      </c>
      <c r="S1494" s="14">
        <f t="shared" si="142"/>
        <v>40682.676458333335</v>
      </c>
      <c r="T1494" s="14">
        <f t="shared" si="143"/>
        <v>40712.676458333335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5">
        <v>2400</v>
      </c>
      <c r="E1495" s="5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>
        <f t="shared" si="139"/>
        <v>0</v>
      </c>
      <c r="Q1495" s="27" t="str">
        <f t="shared" si="140"/>
        <v>publishing</v>
      </c>
      <c r="R1495" s="27" t="str">
        <f t="shared" si="141"/>
        <v>fiction</v>
      </c>
      <c r="S1495" s="14">
        <f t="shared" si="142"/>
        <v>41411.658275462964</v>
      </c>
      <c r="T1495" s="14">
        <f t="shared" si="143"/>
        <v>41441.658275462964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5">
        <v>5000</v>
      </c>
      <c r="E1496" s="5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9</v>
      </c>
      <c r="P1496" s="5">
        <f t="shared" si="139"/>
        <v>40.450000000000003</v>
      </c>
      <c r="Q1496" s="27" t="str">
        <f t="shared" si="140"/>
        <v>publishing</v>
      </c>
      <c r="R1496" s="27" t="str">
        <f t="shared" si="141"/>
        <v>fiction</v>
      </c>
      <c r="S1496" s="14">
        <f t="shared" si="142"/>
        <v>42067.514039351845</v>
      </c>
      <c r="T1496" s="14">
        <f t="shared" si="143"/>
        <v>42097.443055555552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5">
        <v>2000</v>
      </c>
      <c r="E1497" s="5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>
        <f t="shared" si="139"/>
        <v>0</v>
      </c>
      <c r="Q1497" s="27" t="str">
        <f t="shared" si="140"/>
        <v>publishing</v>
      </c>
      <c r="R1497" s="27" t="str">
        <f t="shared" si="141"/>
        <v>fiction</v>
      </c>
      <c r="S1497" s="14">
        <f t="shared" si="142"/>
        <v>40752.581377314811</v>
      </c>
      <c r="T1497" s="14">
        <f t="shared" si="143"/>
        <v>40782.581377314811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5">
        <v>1500</v>
      </c>
      <c r="E1498" s="5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>
        <f t="shared" si="139"/>
        <v>0</v>
      </c>
      <c r="Q1498" s="27" t="str">
        <f t="shared" si="140"/>
        <v>publishing</v>
      </c>
      <c r="R1498" s="27" t="str">
        <f t="shared" si="141"/>
        <v>fiction</v>
      </c>
      <c r="S1498" s="14">
        <f t="shared" si="142"/>
        <v>41838.266886574071</v>
      </c>
      <c r="T1498" s="14">
        <f t="shared" si="143"/>
        <v>41898.266886574071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5">
        <v>15000</v>
      </c>
      <c r="E1499" s="5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0</v>
      </c>
      <c r="P1499" s="5">
        <f t="shared" si="139"/>
        <v>1</v>
      </c>
      <c r="Q1499" s="27" t="str">
        <f t="shared" si="140"/>
        <v>publishing</v>
      </c>
      <c r="R1499" s="27" t="str">
        <f t="shared" si="141"/>
        <v>fiction</v>
      </c>
      <c r="S1499" s="14">
        <f t="shared" si="142"/>
        <v>41444.434282407405</v>
      </c>
      <c r="T1499" s="14">
        <f t="shared" si="143"/>
        <v>41486.613194444442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5">
        <v>3000</v>
      </c>
      <c r="E1500" s="5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2</v>
      </c>
      <c r="P1500" s="5">
        <f t="shared" si="139"/>
        <v>19</v>
      </c>
      <c r="Q1500" s="27" t="str">
        <f t="shared" si="140"/>
        <v>publishing</v>
      </c>
      <c r="R1500" s="27" t="str">
        <f t="shared" si="141"/>
        <v>fiction</v>
      </c>
      <c r="S1500" s="14">
        <f t="shared" si="142"/>
        <v>41840.775208333333</v>
      </c>
      <c r="T1500" s="14">
        <f t="shared" si="143"/>
        <v>41885.775208333333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5">
        <v>2000</v>
      </c>
      <c r="E1501" s="5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</v>
      </c>
      <c r="P1501" s="5">
        <f t="shared" si="139"/>
        <v>5</v>
      </c>
      <c r="Q1501" s="27" t="str">
        <f t="shared" si="140"/>
        <v>publishing</v>
      </c>
      <c r="R1501" s="27" t="str">
        <f t="shared" si="141"/>
        <v>fiction</v>
      </c>
      <c r="S1501" s="14">
        <f t="shared" si="142"/>
        <v>42526.798993055556</v>
      </c>
      <c r="T1501" s="14">
        <f t="shared" si="143"/>
        <v>42586.798993055556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5">
        <v>2800</v>
      </c>
      <c r="E1502" s="5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</v>
      </c>
      <c r="P1502" s="5">
        <f t="shared" si="139"/>
        <v>46.73</v>
      </c>
      <c r="Q1502" s="27" t="str">
        <f t="shared" si="140"/>
        <v>publishing</v>
      </c>
      <c r="R1502" s="27" t="str">
        <f t="shared" si="141"/>
        <v>fiction</v>
      </c>
      <c r="S1502" s="14">
        <f t="shared" si="142"/>
        <v>41365.69626157407</v>
      </c>
      <c r="T1502" s="14">
        <f t="shared" si="143"/>
        <v>41395.69626157407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5">
        <v>52000</v>
      </c>
      <c r="E1503" s="5">
        <v>86492</v>
      </c>
      <c r="F1503" s="12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</v>
      </c>
      <c r="P1503" s="5">
        <f t="shared" si="139"/>
        <v>97.73</v>
      </c>
      <c r="Q1503" s="27" t="str">
        <f t="shared" si="140"/>
        <v>photography</v>
      </c>
      <c r="R1503" s="27" t="str">
        <f t="shared" si="141"/>
        <v>photobooks</v>
      </c>
      <c r="S1503" s="14">
        <f t="shared" si="142"/>
        <v>42163.3752662037</v>
      </c>
      <c r="T1503" s="14">
        <f t="shared" si="143"/>
        <v>42193.3752662037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5">
        <v>22000</v>
      </c>
      <c r="E1504" s="5">
        <v>22318</v>
      </c>
      <c r="F1504" s="12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</v>
      </c>
      <c r="P1504" s="5">
        <f t="shared" si="139"/>
        <v>67.84</v>
      </c>
      <c r="Q1504" s="27" t="str">
        <f t="shared" si="140"/>
        <v>photography</v>
      </c>
      <c r="R1504" s="27" t="str">
        <f t="shared" si="141"/>
        <v>photobooks</v>
      </c>
      <c r="S1504" s="14">
        <f t="shared" si="142"/>
        <v>42426.33425925926</v>
      </c>
      <c r="T1504" s="14">
        <f t="shared" si="143"/>
        <v>42454.708333333336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5">
        <v>3750</v>
      </c>
      <c r="E1505" s="5">
        <v>4045.93</v>
      </c>
      <c r="F1505" s="12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108</v>
      </c>
      <c r="P1505" s="5">
        <f t="shared" si="139"/>
        <v>56.98</v>
      </c>
      <c r="Q1505" s="27" t="str">
        <f t="shared" si="140"/>
        <v>photography</v>
      </c>
      <c r="R1505" s="27" t="str">
        <f t="shared" si="141"/>
        <v>photobooks</v>
      </c>
      <c r="S1505" s="14">
        <f t="shared" si="142"/>
        <v>42606.13890046296</v>
      </c>
      <c r="T1505" s="14">
        <f t="shared" si="143"/>
        <v>42666.13890046296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5">
        <v>6500</v>
      </c>
      <c r="E1506" s="5">
        <v>18066</v>
      </c>
      <c r="F1506" s="12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278</v>
      </c>
      <c r="P1506" s="5">
        <f t="shared" si="139"/>
        <v>67.16</v>
      </c>
      <c r="Q1506" s="27" t="str">
        <f t="shared" si="140"/>
        <v>photography</v>
      </c>
      <c r="R1506" s="27" t="str">
        <f t="shared" si="141"/>
        <v>photobooks</v>
      </c>
      <c r="S1506" s="14">
        <f t="shared" si="142"/>
        <v>41772.44935185185</v>
      </c>
      <c r="T1506" s="14">
        <f t="shared" si="143"/>
        <v>41800.147916666661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5">
        <v>16000</v>
      </c>
      <c r="E1507" s="5">
        <v>16573</v>
      </c>
      <c r="F1507" s="12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104</v>
      </c>
      <c r="P1507" s="5">
        <f t="shared" si="139"/>
        <v>48.04</v>
      </c>
      <c r="Q1507" s="27" t="str">
        <f t="shared" si="140"/>
        <v>photography</v>
      </c>
      <c r="R1507" s="27" t="str">
        <f t="shared" si="141"/>
        <v>photobooks</v>
      </c>
      <c r="S1507" s="14">
        <f t="shared" si="142"/>
        <v>42414.234988425924</v>
      </c>
      <c r="T1507" s="14">
        <f t="shared" si="143"/>
        <v>42451.625694444439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5">
        <v>1500</v>
      </c>
      <c r="E1508" s="5">
        <v>1671</v>
      </c>
      <c r="F1508" s="12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111.00000000000001</v>
      </c>
      <c r="P1508" s="5">
        <f t="shared" si="139"/>
        <v>38.86</v>
      </c>
      <c r="Q1508" s="27" t="str">
        <f t="shared" si="140"/>
        <v>photography</v>
      </c>
      <c r="R1508" s="27" t="str">
        <f t="shared" si="141"/>
        <v>photobooks</v>
      </c>
      <c r="S1508" s="14">
        <f t="shared" si="142"/>
        <v>41814.577592592592</v>
      </c>
      <c r="T1508" s="14">
        <f t="shared" si="143"/>
        <v>41844.577592592592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5">
        <v>1200</v>
      </c>
      <c r="E1509" s="5">
        <v>2580</v>
      </c>
      <c r="F1509" s="12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5">
        <f t="shared" si="139"/>
        <v>78.180000000000007</v>
      </c>
      <c r="Q1509" s="27" t="str">
        <f t="shared" si="140"/>
        <v>photography</v>
      </c>
      <c r="R1509" s="27" t="str">
        <f t="shared" si="141"/>
        <v>photobooks</v>
      </c>
      <c r="S1509" s="14">
        <f t="shared" si="142"/>
        <v>40254.242002314815</v>
      </c>
      <c r="T1509" s="14">
        <f t="shared" si="143"/>
        <v>40313.131944444445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5">
        <v>18500</v>
      </c>
      <c r="E1510" s="5">
        <v>20491</v>
      </c>
      <c r="F1510" s="12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111.00000000000001</v>
      </c>
      <c r="P1510" s="5">
        <f t="shared" si="139"/>
        <v>97.11</v>
      </c>
      <c r="Q1510" s="27" t="str">
        <f t="shared" si="140"/>
        <v>photography</v>
      </c>
      <c r="R1510" s="27" t="str">
        <f t="shared" si="141"/>
        <v>photobooks</v>
      </c>
      <c r="S1510" s="14">
        <f t="shared" si="142"/>
        <v>41786.406030092592</v>
      </c>
      <c r="T1510" s="14">
        <f t="shared" si="143"/>
        <v>41817.406030092592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5">
        <v>17500</v>
      </c>
      <c r="E1511" s="5">
        <v>21637.22</v>
      </c>
      <c r="F1511" s="12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124</v>
      </c>
      <c r="P1511" s="5">
        <f t="shared" si="139"/>
        <v>110.39</v>
      </c>
      <c r="Q1511" s="27" t="str">
        <f t="shared" si="140"/>
        <v>photography</v>
      </c>
      <c r="R1511" s="27" t="str">
        <f t="shared" si="141"/>
        <v>photobooks</v>
      </c>
      <c r="S1511" s="14">
        <f t="shared" si="142"/>
        <v>42751.325057870366</v>
      </c>
      <c r="T1511" s="14">
        <f t="shared" si="143"/>
        <v>42780.749305555553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5">
        <v>16000</v>
      </c>
      <c r="E1512" s="5">
        <v>16165.6</v>
      </c>
      <c r="F1512" s="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</v>
      </c>
      <c r="P1512" s="5">
        <f t="shared" si="139"/>
        <v>39.92</v>
      </c>
      <c r="Q1512" s="27" t="str">
        <f t="shared" si="140"/>
        <v>photography</v>
      </c>
      <c r="R1512" s="27" t="str">
        <f t="shared" si="141"/>
        <v>photobooks</v>
      </c>
      <c r="S1512" s="14">
        <f t="shared" si="142"/>
        <v>41809.176828703698</v>
      </c>
      <c r="T1512" s="14">
        <f t="shared" si="143"/>
        <v>41839.176828703698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5">
        <v>14000</v>
      </c>
      <c r="E1513" s="5">
        <v>15651</v>
      </c>
      <c r="F1513" s="12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112.00000000000001</v>
      </c>
      <c r="P1513" s="5">
        <f t="shared" si="139"/>
        <v>75.98</v>
      </c>
      <c r="Q1513" s="27" t="str">
        <f t="shared" si="140"/>
        <v>photography</v>
      </c>
      <c r="R1513" s="27" t="str">
        <f t="shared" si="141"/>
        <v>photobooks</v>
      </c>
      <c r="S1513" s="14">
        <f t="shared" si="142"/>
        <v>42296.375046296293</v>
      </c>
      <c r="T1513" s="14">
        <f t="shared" si="143"/>
        <v>42326.416712962957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5">
        <v>3500</v>
      </c>
      <c r="E1514" s="5">
        <v>19557</v>
      </c>
      <c r="F1514" s="12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559</v>
      </c>
      <c r="P1514" s="5">
        <f t="shared" si="139"/>
        <v>58.38</v>
      </c>
      <c r="Q1514" s="27" t="str">
        <f t="shared" si="140"/>
        <v>photography</v>
      </c>
      <c r="R1514" s="27" t="str">
        <f t="shared" si="141"/>
        <v>photobooks</v>
      </c>
      <c r="S1514" s="14">
        <f t="shared" si="142"/>
        <v>42741.476145833331</v>
      </c>
      <c r="T1514" s="14">
        <f t="shared" si="143"/>
        <v>42771.476145833331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5">
        <v>8000</v>
      </c>
      <c r="E1515" s="5">
        <v>12001.5</v>
      </c>
      <c r="F1515" s="12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</v>
      </c>
      <c r="P1515" s="5">
        <f t="shared" si="139"/>
        <v>55.82</v>
      </c>
      <c r="Q1515" s="27" t="str">
        <f t="shared" si="140"/>
        <v>photography</v>
      </c>
      <c r="R1515" s="27" t="str">
        <f t="shared" si="141"/>
        <v>photobooks</v>
      </c>
      <c r="S1515" s="14">
        <f t="shared" si="142"/>
        <v>41806.42900462963</v>
      </c>
      <c r="T1515" s="14">
        <f t="shared" si="143"/>
        <v>41836.42900462963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5">
        <v>25000</v>
      </c>
      <c r="E1516" s="5">
        <v>26619</v>
      </c>
      <c r="F1516" s="12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</v>
      </c>
      <c r="P1516" s="5">
        <f t="shared" si="139"/>
        <v>151.24</v>
      </c>
      <c r="Q1516" s="27" t="str">
        <f t="shared" si="140"/>
        <v>photography</v>
      </c>
      <c r="R1516" s="27" t="str">
        <f t="shared" si="141"/>
        <v>photobooks</v>
      </c>
      <c r="S1516" s="14">
        <f t="shared" si="142"/>
        <v>42234.389351851853</v>
      </c>
      <c r="T1516" s="14">
        <f t="shared" si="143"/>
        <v>42274.389351851853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5">
        <v>300000</v>
      </c>
      <c r="E1517" s="5">
        <v>471567</v>
      </c>
      <c r="F1517" s="12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</v>
      </c>
      <c r="P1517" s="5">
        <f t="shared" si="139"/>
        <v>849.67</v>
      </c>
      <c r="Q1517" s="27" t="str">
        <f t="shared" si="140"/>
        <v>photography</v>
      </c>
      <c r="R1517" s="27" t="str">
        <f t="shared" si="141"/>
        <v>photobooks</v>
      </c>
      <c r="S1517" s="14">
        <f t="shared" si="142"/>
        <v>42415.04510416666</v>
      </c>
      <c r="T1517" s="14">
        <f t="shared" si="143"/>
        <v>42445.003437499996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5">
        <v>17000</v>
      </c>
      <c r="E1518" s="5">
        <v>18472</v>
      </c>
      <c r="F1518" s="12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109.00000000000001</v>
      </c>
      <c r="P1518" s="5">
        <f t="shared" si="139"/>
        <v>159.24</v>
      </c>
      <c r="Q1518" s="27" t="str">
        <f t="shared" si="140"/>
        <v>photography</v>
      </c>
      <c r="R1518" s="27" t="str">
        <f t="shared" si="141"/>
        <v>photobooks</v>
      </c>
      <c r="S1518" s="14">
        <f t="shared" si="142"/>
        <v>42619.258009259262</v>
      </c>
      <c r="T1518" s="14">
        <f t="shared" si="143"/>
        <v>42649.374999999993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5">
        <v>15000</v>
      </c>
      <c r="E1519" s="5">
        <v>24297</v>
      </c>
      <c r="F1519" s="12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162</v>
      </c>
      <c r="P1519" s="5">
        <f t="shared" si="139"/>
        <v>39.51</v>
      </c>
      <c r="Q1519" s="27" t="str">
        <f t="shared" si="140"/>
        <v>photography</v>
      </c>
      <c r="R1519" s="27" t="str">
        <f t="shared" si="141"/>
        <v>photobooks</v>
      </c>
      <c r="S1519" s="14">
        <f t="shared" si="142"/>
        <v>41948.358252314814</v>
      </c>
      <c r="T1519" s="14">
        <f t="shared" si="143"/>
        <v>41979.041666666664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5">
        <v>15000</v>
      </c>
      <c r="E1520" s="5">
        <v>30805</v>
      </c>
      <c r="F1520" s="12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204.99999999999997</v>
      </c>
      <c r="P1520" s="5">
        <f t="shared" si="139"/>
        <v>130.53</v>
      </c>
      <c r="Q1520" s="27" t="str">
        <f t="shared" si="140"/>
        <v>photography</v>
      </c>
      <c r="R1520" s="27" t="str">
        <f t="shared" si="141"/>
        <v>photobooks</v>
      </c>
      <c r="S1520" s="14">
        <f t="shared" si="142"/>
        <v>41760.611712962964</v>
      </c>
      <c r="T1520" s="14">
        <f t="shared" si="143"/>
        <v>41790.611712962964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5">
        <v>9000</v>
      </c>
      <c r="E1521" s="5">
        <v>9302.75</v>
      </c>
      <c r="F1521" s="12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</v>
      </c>
      <c r="P1521" s="5">
        <f t="shared" si="139"/>
        <v>64.16</v>
      </c>
      <c r="Q1521" s="27" t="str">
        <f t="shared" si="140"/>
        <v>photography</v>
      </c>
      <c r="R1521" s="27" t="str">
        <f t="shared" si="141"/>
        <v>photobooks</v>
      </c>
      <c r="S1521" s="14">
        <f t="shared" si="142"/>
        <v>41782.533368055556</v>
      </c>
      <c r="T1521" s="14">
        <f t="shared" si="143"/>
        <v>41810.707638888889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5">
        <v>18000</v>
      </c>
      <c r="E1522" s="5">
        <v>18625</v>
      </c>
      <c r="F1522" s="1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</v>
      </c>
      <c r="P1522" s="5">
        <f t="shared" si="139"/>
        <v>111.53</v>
      </c>
      <c r="Q1522" s="27" t="str">
        <f t="shared" si="140"/>
        <v>photography</v>
      </c>
      <c r="R1522" s="27" t="str">
        <f t="shared" si="141"/>
        <v>photobooks</v>
      </c>
      <c r="S1522" s="14">
        <f t="shared" si="142"/>
        <v>41955.649456018517</v>
      </c>
      <c r="T1522" s="14">
        <f t="shared" si="143"/>
        <v>41991.958333333336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5">
        <v>37500</v>
      </c>
      <c r="E1523" s="5">
        <v>40055</v>
      </c>
      <c r="F1523" s="12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107</v>
      </c>
      <c r="P1523" s="5">
        <f t="shared" si="139"/>
        <v>170.45</v>
      </c>
      <c r="Q1523" s="27" t="str">
        <f t="shared" si="140"/>
        <v>photography</v>
      </c>
      <c r="R1523" s="27" t="str">
        <f t="shared" si="141"/>
        <v>photobooks</v>
      </c>
      <c r="S1523" s="14">
        <f t="shared" si="142"/>
        <v>42492.959386574068</v>
      </c>
      <c r="T1523" s="14">
        <f t="shared" si="143"/>
        <v>42527.959386574068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5">
        <v>43500</v>
      </c>
      <c r="E1524" s="5">
        <v>60450.1</v>
      </c>
      <c r="F1524" s="12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139</v>
      </c>
      <c r="P1524" s="5">
        <f t="shared" si="139"/>
        <v>133.74</v>
      </c>
      <c r="Q1524" s="27" t="str">
        <f t="shared" si="140"/>
        <v>photography</v>
      </c>
      <c r="R1524" s="27" t="str">
        <f t="shared" si="141"/>
        <v>photobooks</v>
      </c>
      <c r="S1524" s="14">
        <f t="shared" si="142"/>
        <v>41899.621979166666</v>
      </c>
      <c r="T1524" s="14">
        <f t="shared" si="143"/>
        <v>41929.621979166666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5">
        <v>18500</v>
      </c>
      <c r="E1525" s="5">
        <v>23096</v>
      </c>
      <c r="F1525" s="12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125</v>
      </c>
      <c r="P1525" s="5">
        <f t="shared" si="139"/>
        <v>95.83</v>
      </c>
      <c r="Q1525" s="27" t="str">
        <f t="shared" si="140"/>
        <v>photography</v>
      </c>
      <c r="R1525" s="27" t="str">
        <f t="shared" si="141"/>
        <v>photobooks</v>
      </c>
      <c r="S1525" s="14">
        <f t="shared" si="142"/>
        <v>41964.543009259258</v>
      </c>
      <c r="T1525" s="14">
        <f t="shared" si="143"/>
        <v>41995.791666666664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5">
        <v>3000</v>
      </c>
      <c r="E1526" s="5">
        <v>6210</v>
      </c>
      <c r="F1526" s="12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5">
        <f t="shared" si="139"/>
        <v>221.79</v>
      </c>
      <c r="Q1526" s="27" t="str">
        <f t="shared" si="140"/>
        <v>photography</v>
      </c>
      <c r="R1526" s="27" t="str">
        <f t="shared" si="141"/>
        <v>photobooks</v>
      </c>
      <c r="S1526" s="14">
        <f t="shared" si="142"/>
        <v>42756.292708333327</v>
      </c>
      <c r="T1526" s="14">
        <f t="shared" si="143"/>
        <v>42786.292708333327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5">
        <v>2600</v>
      </c>
      <c r="E1527" s="5">
        <v>4524.1499999999996</v>
      </c>
      <c r="F1527" s="12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</v>
      </c>
      <c r="P1527" s="5">
        <f t="shared" si="139"/>
        <v>32.32</v>
      </c>
      <c r="Q1527" s="27" t="str">
        <f t="shared" si="140"/>
        <v>photography</v>
      </c>
      <c r="R1527" s="27" t="str">
        <f t="shared" si="141"/>
        <v>photobooks</v>
      </c>
      <c r="S1527" s="14">
        <f t="shared" si="142"/>
        <v>42570.494652777772</v>
      </c>
      <c r="T1527" s="14">
        <f t="shared" si="143"/>
        <v>42600.494652777772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5">
        <v>23000</v>
      </c>
      <c r="E1528" s="5">
        <v>27675</v>
      </c>
      <c r="F1528" s="12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</v>
      </c>
      <c r="P1528" s="5">
        <f t="shared" si="139"/>
        <v>98.84</v>
      </c>
      <c r="Q1528" s="27" t="str">
        <f t="shared" si="140"/>
        <v>photography</v>
      </c>
      <c r="R1528" s="27" t="str">
        <f t="shared" si="141"/>
        <v>photobooks</v>
      </c>
      <c r="S1528" s="14">
        <f t="shared" si="142"/>
        <v>42339.067673611113</v>
      </c>
      <c r="T1528" s="14">
        <f t="shared" si="143"/>
        <v>42388.067673611113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5">
        <v>3500</v>
      </c>
      <c r="E1529" s="5">
        <v>3865.55</v>
      </c>
      <c r="F1529" s="12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110.00000000000001</v>
      </c>
      <c r="P1529" s="5">
        <f t="shared" si="139"/>
        <v>55.22</v>
      </c>
      <c r="Q1529" s="27" t="str">
        <f t="shared" si="140"/>
        <v>photography</v>
      </c>
      <c r="R1529" s="27" t="str">
        <f t="shared" si="141"/>
        <v>photobooks</v>
      </c>
      <c r="S1529" s="14">
        <f t="shared" si="142"/>
        <v>42780.392199074071</v>
      </c>
      <c r="T1529" s="14">
        <f t="shared" si="143"/>
        <v>42808.350532407399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5">
        <v>3000</v>
      </c>
      <c r="E1530" s="5">
        <v>8447</v>
      </c>
      <c r="F1530" s="12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282</v>
      </c>
      <c r="P1530" s="5">
        <f t="shared" si="139"/>
        <v>52.79</v>
      </c>
      <c r="Q1530" s="27" t="str">
        <f t="shared" si="140"/>
        <v>photography</v>
      </c>
      <c r="R1530" s="27" t="str">
        <f t="shared" si="141"/>
        <v>photobooks</v>
      </c>
      <c r="S1530" s="14">
        <f t="shared" si="142"/>
        <v>42736.524560185186</v>
      </c>
      <c r="T1530" s="14">
        <f t="shared" si="143"/>
        <v>42766.791666666664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5">
        <v>19000</v>
      </c>
      <c r="E1531" s="5">
        <v>19129</v>
      </c>
      <c r="F1531" s="12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101</v>
      </c>
      <c r="P1531" s="5">
        <f t="shared" si="139"/>
        <v>135.66999999999999</v>
      </c>
      <c r="Q1531" s="27" t="str">
        <f t="shared" si="140"/>
        <v>photography</v>
      </c>
      <c r="R1531" s="27" t="str">
        <f t="shared" si="141"/>
        <v>photobooks</v>
      </c>
      <c r="S1531" s="14">
        <f t="shared" si="142"/>
        <v>42052.420370370368</v>
      </c>
      <c r="T1531" s="14">
        <f t="shared" si="143"/>
        <v>42082.378703703704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5">
        <v>35000</v>
      </c>
      <c r="E1532" s="5">
        <v>47189</v>
      </c>
      <c r="F1532" s="1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135</v>
      </c>
      <c r="P1532" s="5">
        <f t="shared" si="139"/>
        <v>53.99</v>
      </c>
      <c r="Q1532" s="27" t="str">
        <f t="shared" si="140"/>
        <v>photography</v>
      </c>
      <c r="R1532" s="27" t="str">
        <f t="shared" si="141"/>
        <v>photobooks</v>
      </c>
      <c r="S1532" s="14">
        <f t="shared" si="142"/>
        <v>42275.558969907412</v>
      </c>
      <c r="T1532" s="14">
        <f t="shared" si="143"/>
        <v>42300.558969907412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5">
        <v>2350</v>
      </c>
      <c r="E1533" s="5">
        <v>4135</v>
      </c>
      <c r="F1533" s="12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176</v>
      </c>
      <c r="P1533" s="5">
        <f t="shared" si="139"/>
        <v>56.64</v>
      </c>
      <c r="Q1533" s="27" t="str">
        <f t="shared" si="140"/>
        <v>photography</v>
      </c>
      <c r="R1533" s="27" t="str">
        <f t="shared" si="141"/>
        <v>photobooks</v>
      </c>
      <c r="S1533" s="14">
        <f t="shared" si="142"/>
        <v>41941.594050925924</v>
      </c>
      <c r="T1533" s="14">
        <f t="shared" si="143"/>
        <v>41973.916666666664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5">
        <v>5000</v>
      </c>
      <c r="E1534" s="5">
        <v>24201</v>
      </c>
      <c r="F1534" s="12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</v>
      </c>
      <c r="P1534" s="5">
        <f t="shared" si="139"/>
        <v>82.32</v>
      </c>
      <c r="Q1534" s="27" t="str">
        <f t="shared" si="140"/>
        <v>photography</v>
      </c>
      <c r="R1534" s="27" t="str">
        <f t="shared" si="141"/>
        <v>photobooks</v>
      </c>
      <c r="S1534" s="14">
        <f t="shared" si="142"/>
        <v>42391.266956018517</v>
      </c>
      <c r="T1534" s="14">
        <f t="shared" si="143"/>
        <v>42415.416666666664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5">
        <v>45000</v>
      </c>
      <c r="E1535" s="5">
        <v>65313</v>
      </c>
      <c r="F1535" s="12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</v>
      </c>
      <c r="P1535" s="5">
        <f t="shared" si="139"/>
        <v>88.26</v>
      </c>
      <c r="Q1535" s="27" t="str">
        <f t="shared" si="140"/>
        <v>photography</v>
      </c>
      <c r="R1535" s="27" t="str">
        <f t="shared" si="141"/>
        <v>photobooks</v>
      </c>
      <c r="S1535" s="14">
        <f t="shared" si="142"/>
        <v>42442.793715277774</v>
      </c>
      <c r="T1535" s="14">
        <f t="shared" si="143"/>
        <v>42491.957638888889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5">
        <v>7500</v>
      </c>
      <c r="E1536" s="5">
        <v>31330</v>
      </c>
      <c r="F1536" s="12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418</v>
      </c>
      <c r="P1536" s="5">
        <f t="shared" si="139"/>
        <v>84.91</v>
      </c>
      <c r="Q1536" s="27" t="str">
        <f t="shared" si="140"/>
        <v>photography</v>
      </c>
      <c r="R1536" s="27" t="str">
        <f t="shared" si="141"/>
        <v>photobooks</v>
      </c>
      <c r="S1536" s="14">
        <f t="shared" si="142"/>
        <v>42221.465995370374</v>
      </c>
      <c r="T1536" s="14">
        <f t="shared" si="143"/>
        <v>42251.465995370374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5">
        <v>4000</v>
      </c>
      <c r="E1537" s="5">
        <v>5297</v>
      </c>
      <c r="F1537" s="12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</v>
      </c>
      <c r="P1537" s="5">
        <f t="shared" si="139"/>
        <v>48.15</v>
      </c>
      <c r="Q1537" s="27" t="str">
        <f t="shared" si="140"/>
        <v>photography</v>
      </c>
      <c r="R1537" s="27" t="str">
        <f t="shared" si="141"/>
        <v>photobooks</v>
      </c>
      <c r="S1537" s="14">
        <f t="shared" si="142"/>
        <v>42484.620729166665</v>
      </c>
      <c r="T1537" s="14">
        <f t="shared" si="143"/>
        <v>42513.708333333336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5">
        <v>12000</v>
      </c>
      <c r="E1538" s="5">
        <v>30037.01</v>
      </c>
      <c r="F1538" s="12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</v>
      </c>
      <c r="P1538" s="5">
        <f t="shared" si="139"/>
        <v>66.02</v>
      </c>
      <c r="Q1538" s="27" t="str">
        <f t="shared" si="140"/>
        <v>photography</v>
      </c>
      <c r="R1538" s="27" t="str">
        <f t="shared" si="141"/>
        <v>photobooks</v>
      </c>
      <c r="S1538" s="14">
        <f t="shared" si="142"/>
        <v>42213.593865740739</v>
      </c>
      <c r="T1538" s="14">
        <f t="shared" si="143"/>
        <v>42243.593865740739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5">
        <v>12000</v>
      </c>
      <c r="E1539" s="5">
        <v>21588</v>
      </c>
      <c r="F1539" s="12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ROUND(E1539/D1539,2)*100</f>
        <v>180</v>
      </c>
      <c r="P1539" s="5">
        <f t="shared" ref="P1539:P1602" si="145">IF(L1539=0,0,ROUND(E1539/L1539,2))</f>
        <v>96.38</v>
      </c>
      <c r="Q1539" s="27" t="str">
        <f t="shared" ref="Q1539:Q1602" si="146">IF((FIND("/",N1539,1)&gt;0),
LEFT(N1539,(FIND("/",N1539,1)-1)),N1539)</f>
        <v>photography</v>
      </c>
      <c r="R1539" s="27" t="str">
        <f t="shared" ref="R1539:R1602" si="147">IF((FIND("/",N1539,1)&gt;0),
RIGHT(N1539,(LEN(N1539)-1-LEN(Q1539))),"")</f>
        <v>photobooks</v>
      </c>
      <c r="S1539" s="14">
        <f t="shared" ref="S1539:S1602" si="148">(((J1539/60)/60)/24)+DATE(1970,1,1)+(-5/24)</f>
        <v>42552.106793981475</v>
      </c>
      <c r="T1539" s="14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5">
        <v>7000</v>
      </c>
      <c r="E1540" s="5">
        <v>7184</v>
      </c>
      <c r="F1540" s="12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103</v>
      </c>
      <c r="P1540" s="5">
        <f t="shared" si="145"/>
        <v>156.16999999999999</v>
      </c>
      <c r="Q1540" s="27" t="str">
        <f t="shared" si="146"/>
        <v>photography</v>
      </c>
      <c r="R1540" s="27" t="str">
        <f t="shared" si="147"/>
        <v>photobooks</v>
      </c>
      <c r="S1540" s="14">
        <f t="shared" si="148"/>
        <v>41981.57372685185</v>
      </c>
      <c r="T1540" s="14">
        <f t="shared" si="149"/>
        <v>42026.57372685185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5">
        <v>20000</v>
      </c>
      <c r="E1541" s="5">
        <v>27197.22</v>
      </c>
      <c r="F1541" s="12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136</v>
      </c>
      <c r="P1541" s="5">
        <f t="shared" si="145"/>
        <v>95.76</v>
      </c>
      <c r="Q1541" s="27" t="str">
        <f t="shared" si="146"/>
        <v>photography</v>
      </c>
      <c r="R1541" s="27" t="str">
        <f t="shared" si="147"/>
        <v>photobooks</v>
      </c>
      <c r="S1541" s="14">
        <f t="shared" si="148"/>
        <v>42705.710868055547</v>
      </c>
      <c r="T1541" s="14">
        <f t="shared" si="149"/>
        <v>42738.710868055547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5">
        <v>15000</v>
      </c>
      <c r="E1542" s="5">
        <v>17680</v>
      </c>
      <c r="F1542" s="1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118</v>
      </c>
      <c r="P1542" s="5">
        <f t="shared" si="145"/>
        <v>180.41</v>
      </c>
      <c r="Q1542" s="27" t="str">
        <f t="shared" si="146"/>
        <v>photography</v>
      </c>
      <c r="R1542" s="27" t="str">
        <f t="shared" si="147"/>
        <v>photobooks</v>
      </c>
      <c r="S1542" s="14">
        <f t="shared" si="148"/>
        <v>41938.798796296294</v>
      </c>
      <c r="T1542" s="14">
        <f t="shared" si="149"/>
        <v>41968.843749999993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5">
        <v>18000</v>
      </c>
      <c r="E1543" s="5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0</v>
      </c>
      <c r="P1543" s="5">
        <f t="shared" si="145"/>
        <v>3</v>
      </c>
      <c r="Q1543" s="27" t="str">
        <f t="shared" si="146"/>
        <v>photography</v>
      </c>
      <c r="R1543" s="27" t="str">
        <f t="shared" si="147"/>
        <v>nature</v>
      </c>
      <c r="S1543" s="14">
        <f t="shared" si="148"/>
        <v>41974.503912037035</v>
      </c>
      <c r="T1543" s="14">
        <f t="shared" si="149"/>
        <v>42004.503912037035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5">
        <v>500</v>
      </c>
      <c r="E1544" s="5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5">
        <f t="shared" si="145"/>
        <v>20</v>
      </c>
      <c r="Q1544" s="27" t="str">
        <f t="shared" si="146"/>
        <v>photography</v>
      </c>
      <c r="R1544" s="27" t="str">
        <f t="shared" si="147"/>
        <v>nature</v>
      </c>
      <c r="S1544" s="14">
        <f t="shared" si="148"/>
        <v>42170.788194444445</v>
      </c>
      <c r="T1544" s="14">
        <f t="shared" si="149"/>
        <v>42185.788194444445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5">
        <v>2250</v>
      </c>
      <c r="E1545" s="5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</v>
      </c>
      <c r="P1545" s="5">
        <f t="shared" si="145"/>
        <v>10</v>
      </c>
      <c r="Q1545" s="27" t="str">
        <f t="shared" si="146"/>
        <v>photography</v>
      </c>
      <c r="R1545" s="27" t="str">
        <f t="shared" si="147"/>
        <v>nature</v>
      </c>
      <c r="S1545" s="14">
        <f t="shared" si="148"/>
        <v>41935.301319444443</v>
      </c>
      <c r="T1545" s="14">
        <f t="shared" si="149"/>
        <v>41965.342986111107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5">
        <v>1000</v>
      </c>
      <c r="E1546" s="5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>
        <f t="shared" si="145"/>
        <v>0</v>
      </c>
      <c r="Q1546" s="27" t="str">
        <f t="shared" si="146"/>
        <v>photography</v>
      </c>
      <c r="R1546" s="27" t="str">
        <f t="shared" si="147"/>
        <v>nature</v>
      </c>
      <c r="S1546" s="14">
        <f t="shared" si="148"/>
        <v>42052.842870370368</v>
      </c>
      <c r="T1546" s="14">
        <f t="shared" si="149"/>
        <v>42094.804166666661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5">
        <v>3000</v>
      </c>
      <c r="E1547" s="5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0</v>
      </c>
      <c r="P1547" s="5">
        <f t="shared" si="145"/>
        <v>1</v>
      </c>
      <c r="Q1547" s="27" t="str">
        <f t="shared" si="146"/>
        <v>photography</v>
      </c>
      <c r="R1547" s="27" t="str">
        <f t="shared" si="147"/>
        <v>nature</v>
      </c>
      <c r="S1547" s="14">
        <f t="shared" si="148"/>
        <v>42031.676319444443</v>
      </c>
      <c r="T1547" s="14">
        <f t="shared" si="149"/>
        <v>42065.677777777775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5">
        <v>1000</v>
      </c>
      <c r="E1548" s="5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28.999999999999996</v>
      </c>
      <c r="P1548" s="5">
        <f t="shared" si="145"/>
        <v>26.27</v>
      </c>
      <c r="Q1548" s="27" t="str">
        <f t="shared" si="146"/>
        <v>photography</v>
      </c>
      <c r="R1548" s="27" t="str">
        <f t="shared" si="147"/>
        <v>nature</v>
      </c>
      <c r="S1548" s="14">
        <f t="shared" si="148"/>
        <v>41839.004618055551</v>
      </c>
      <c r="T1548" s="14">
        <f t="shared" si="149"/>
        <v>41899.004618055551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5">
        <v>20</v>
      </c>
      <c r="E1549" s="5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>
        <f t="shared" si="145"/>
        <v>0</v>
      </c>
      <c r="Q1549" s="27" t="str">
        <f t="shared" si="146"/>
        <v>photography</v>
      </c>
      <c r="R1549" s="27" t="str">
        <f t="shared" si="147"/>
        <v>nature</v>
      </c>
      <c r="S1549" s="14">
        <f t="shared" si="148"/>
        <v>42782.218541666669</v>
      </c>
      <c r="T1549" s="14">
        <f t="shared" si="149"/>
        <v>42789.218541666669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5">
        <v>700</v>
      </c>
      <c r="E1550" s="5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9</v>
      </c>
      <c r="P1550" s="5">
        <f t="shared" si="145"/>
        <v>60</v>
      </c>
      <c r="Q1550" s="27" t="str">
        <f t="shared" si="146"/>
        <v>photography</v>
      </c>
      <c r="R1550" s="27" t="str">
        <f t="shared" si="147"/>
        <v>nature</v>
      </c>
      <c r="S1550" s="14">
        <f t="shared" si="148"/>
        <v>42286.673842592594</v>
      </c>
      <c r="T1550" s="14">
        <f t="shared" si="149"/>
        <v>42316.715509259251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5">
        <v>500</v>
      </c>
      <c r="E1551" s="5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5">
        <f t="shared" si="145"/>
        <v>28.33</v>
      </c>
      <c r="Q1551" s="27" t="str">
        <f t="shared" si="146"/>
        <v>photography</v>
      </c>
      <c r="R1551" s="27" t="str">
        <f t="shared" si="147"/>
        <v>nature</v>
      </c>
      <c r="S1551" s="14">
        <f t="shared" si="148"/>
        <v>42280.927766203698</v>
      </c>
      <c r="T1551" s="14">
        <f t="shared" si="149"/>
        <v>42310.96943287037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5">
        <v>750</v>
      </c>
      <c r="E1552" s="5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</v>
      </c>
      <c r="P1552" s="5">
        <f t="shared" si="145"/>
        <v>14.43</v>
      </c>
      <c r="Q1552" s="27" t="str">
        <f t="shared" si="146"/>
        <v>photography</v>
      </c>
      <c r="R1552" s="27" t="str">
        <f t="shared" si="147"/>
        <v>nature</v>
      </c>
      <c r="S1552" s="14">
        <f t="shared" si="148"/>
        <v>42472.24113425926</v>
      </c>
      <c r="T1552" s="14">
        <f t="shared" si="149"/>
        <v>42502.24113425926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5">
        <v>3500</v>
      </c>
      <c r="E1553" s="5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>
        <f t="shared" si="145"/>
        <v>0</v>
      </c>
      <c r="Q1553" s="27" t="str">
        <f t="shared" si="146"/>
        <v>photography</v>
      </c>
      <c r="R1553" s="27" t="str">
        <f t="shared" si="147"/>
        <v>nature</v>
      </c>
      <c r="S1553" s="14">
        <f t="shared" si="148"/>
        <v>42121.616192129623</v>
      </c>
      <c r="T1553" s="14">
        <f t="shared" si="149"/>
        <v>42151.616192129623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5">
        <v>4300</v>
      </c>
      <c r="E1554" s="5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</v>
      </c>
      <c r="P1554" s="5">
        <f t="shared" si="145"/>
        <v>132.19</v>
      </c>
      <c r="Q1554" s="27" t="str">
        <f t="shared" si="146"/>
        <v>photography</v>
      </c>
      <c r="R1554" s="27" t="str">
        <f t="shared" si="147"/>
        <v>nature</v>
      </c>
      <c r="S1554" s="14">
        <f t="shared" si="148"/>
        <v>41892.480416666665</v>
      </c>
      <c r="T1554" s="14">
        <f t="shared" si="149"/>
        <v>41912.957638888889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5">
        <v>6000</v>
      </c>
      <c r="E1555" s="5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>
        <f t="shared" si="145"/>
        <v>0</v>
      </c>
      <c r="Q1555" s="27" t="str">
        <f t="shared" si="146"/>
        <v>photography</v>
      </c>
      <c r="R1555" s="27" t="str">
        <f t="shared" si="147"/>
        <v>nature</v>
      </c>
      <c r="S1555" s="14">
        <f t="shared" si="148"/>
        <v>42219.074618055551</v>
      </c>
      <c r="T1555" s="14">
        <f t="shared" si="149"/>
        <v>42249.074618055551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5">
        <v>20000</v>
      </c>
      <c r="E1556" s="5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>
        <f t="shared" si="145"/>
        <v>0</v>
      </c>
      <c r="Q1556" s="27" t="str">
        <f t="shared" si="146"/>
        <v>photography</v>
      </c>
      <c r="R1556" s="27" t="str">
        <f t="shared" si="147"/>
        <v>nature</v>
      </c>
      <c r="S1556" s="14">
        <f t="shared" si="148"/>
        <v>42188.043865740743</v>
      </c>
      <c r="T1556" s="14">
        <f t="shared" si="149"/>
        <v>42218.043865740743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5">
        <v>750</v>
      </c>
      <c r="E1557" s="5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>
        <f t="shared" si="145"/>
        <v>0</v>
      </c>
      <c r="Q1557" s="27" t="str">
        <f t="shared" si="146"/>
        <v>photography</v>
      </c>
      <c r="R1557" s="27" t="str">
        <f t="shared" si="147"/>
        <v>nature</v>
      </c>
      <c r="S1557" s="14">
        <f t="shared" si="148"/>
        <v>42241.405462962961</v>
      </c>
      <c r="T1557" s="14">
        <f t="shared" si="149"/>
        <v>42264.499999999993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5">
        <v>1500</v>
      </c>
      <c r="E1558" s="5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</v>
      </c>
      <c r="P1558" s="5">
        <f t="shared" si="145"/>
        <v>56.42</v>
      </c>
      <c r="Q1558" s="27" t="str">
        <f t="shared" si="146"/>
        <v>photography</v>
      </c>
      <c r="R1558" s="27" t="str">
        <f t="shared" si="147"/>
        <v>nature</v>
      </c>
      <c r="S1558" s="14">
        <f t="shared" si="148"/>
        <v>42524.944722222215</v>
      </c>
      <c r="T1558" s="14">
        <f t="shared" si="149"/>
        <v>42554.944722222215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5">
        <v>2500</v>
      </c>
      <c r="E1559" s="5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5">
        <f t="shared" si="145"/>
        <v>100</v>
      </c>
      <c r="Q1559" s="27" t="str">
        <f t="shared" si="146"/>
        <v>photography</v>
      </c>
      <c r="R1559" s="27" t="str">
        <f t="shared" si="147"/>
        <v>nature</v>
      </c>
      <c r="S1559" s="14">
        <f t="shared" si="148"/>
        <v>41871.444826388884</v>
      </c>
      <c r="T1559" s="14">
        <f t="shared" si="149"/>
        <v>41902.444826388884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5">
        <v>750</v>
      </c>
      <c r="E1560" s="5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5</v>
      </c>
      <c r="P1560" s="5">
        <f t="shared" si="145"/>
        <v>11.67</v>
      </c>
      <c r="Q1560" s="27" t="str">
        <f t="shared" si="146"/>
        <v>photography</v>
      </c>
      <c r="R1560" s="27" t="str">
        <f t="shared" si="147"/>
        <v>nature</v>
      </c>
      <c r="S1560" s="14">
        <f t="shared" si="148"/>
        <v>42185.189340277771</v>
      </c>
      <c r="T1560" s="14">
        <f t="shared" si="149"/>
        <v>42244.299999999996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5">
        <v>15000</v>
      </c>
      <c r="E1561" s="5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</v>
      </c>
      <c r="P1561" s="5">
        <f t="shared" si="145"/>
        <v>50</v>
      </c>
      <c r="Q1561" s="27" t="str">
        <f t="shared" si="146"/>
        <v>photography</v>
      </c>
      <c r="R1561" s="27" t="str">
        <f t="shared" si="147"/>
        <v>nature</v>
      </c>
      <c r="S1561" s="14">
        <f t="shared" si="148"/>
        <v>42107.844895833325</v>
      </c>
      <c r="T1561" s="14">
        <f t="shared" si="149"/>
        <v>42122.844895833325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5">
        <v>2500</v>
      </c>
      <c r="E1562" s="5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4</v>
      </c>
      <c r="P1562" s="5">
        <f t="shared" si="145"/>
        <v>23.5</v>
      </c>
      <c r="Q1562" s="27" t="str">
        <f t="shared" si="146"/>
        <v>photography</v>
      </c>
      <c r="R1562" s="27" t="str">
        <f t="shared" si="147"/>
        <v>nature</v>
      </c>
      <c r="S1562" s="14">
        <f t="shared" si="148"/>
        <v>41935.812418981477</v>
      </c>
      <c r="T1562" s="14">
        <f t="shared" si="149"/>
        <v>41955.854085648149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5">
        <v>10000</v>
      </c>
      <c r="E1563" s="5">
        <v>67</v>
      </c>
      <c r="F1563" s="12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1</v>
      </c>
      <c r="P1563" s="5">
        <f t="shared" si="145"/>
        <v>67</v>
      </c>
      <c r="Q1563" s="27" t="str">
        <f t="shared" si="146"/>
        <v>publishing</v>
      </c>
      <c r="R1563" s="27" t="str">
        <f t="shared" si="147"/>
        <v>art books</v>
      </c>
      <c r="S1563" s="14">
        <f t="shared" si="148"/>
        <v>41554.833368055552</v>
      </c>
      <c r="T1563" s="14">
        <f t="shared" si="149"/>
        <v>41584.875034722223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5">
        <v>4000</v>
      </c>
      <c r="E1564" s="5">
        <v>0</v>
      </c>
      <c r="F1564" s="12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>
        <f t="shared" si="145"/>
        <v>0</v>
      </c>
      <c r="Q1564" s="27" t="str">
        <f t="shared" si="146"/>
        <v>publishing</v>
      </c>
      <c r="R1564" s="27" t="str">
        <f t="shared" si="147"/>
        <v>art books</v>
      </c>
      <c r="S1564" s="14">
        <f t="shared" si="148"/>
        <v>40079.357824074068</v>
      </c>
      <c r="T1564" s="14">
        <f t="shared" si="149"/>
        <v>40148.826388888883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5">
        <v>6000</v>
      </c>
      <c r="E1565" s="5">
        <v>85</v>
      </c>
      <c r="F1565" s="12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</v>
      </c>
      <c r="P1565" s="5">
        <f t="shared" si="145"/>
        <v>42.5</v>
      </c>
      <c r="Q1565" s="27" t="str">
        <f t="shared" si="146"/>
        <v>publishing</v>
      </c>
      <c r="R1565" s="27" t="str">
        <f t="shared" si="147"/>
        <v>art books</v>
      </c>
      <c r="S1565" s="14">
        <f t="shared" si="148"/>
        <v>41652.534155092588</v>
      </c>
      <c r="T1565" s="14">
        <f t="shared" si="149"/>
        <v>41712.492488425924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5">
        <v>10000</v>
      </c>
      <c r="E1566" s="5">
        <v>10</v>
      </c>
      <c r="F1566" s="12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</v>
      </c>
      <c r="P1566" s="5">
        <f t="shared" si="145"/>
        <v>10</v>
      </c>
      <c r="Q1566" s="27" t="str">
        <f t="shared" si="146"/>
        <v>publishing</v>
      </c>
      <c r="R1566" s="27" t="str">
        <f t="shared" si="147"/>
        <v>art books</v>
      </c>
      <c r="S1566" s="14">
        <f t="shared" si="148"/>
        <v>42121.158668981479</v>
      </c>
      <c r="T1566" s="14">
        <f t="shared" si="149"/>
        <v>42152.628472222219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5">
        <v>4000</v>
      </c>
      <c r="E1567" s="5">
        <v>100</v>
      </c>
      <c r="F1567" s="12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3</v>
      </c>
      <c r="P1567" s="5">
        <f t="shared" si="145"/>
        <v>100</v>
      </c>
      <c r="Q1567" s="27" t="str">
        <f t="shared" si="146"/>
        <v>publishing</v>
      </c>
      <c r="R1567" s="27" t="str">
        <f t="shared" si="147"/>
        <v>art books</v>
      </c>
      <c r="S1567" s="14">
        <f t="shared" si="148"/>
        <v>40672.521539351852</v>
      </c>
      <c r="T1567" s="14">
        <f t="shared" si="149"/>
        <v>40702.521539351852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5">
        <v>30000</v>
      </c>
      <c r="E1568" s="5">
        <v>6375</v>
      </c>
      <c r="F1568" s="12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</v>
      </c>
      <c r="P1568" s="5">
        <f t="shared" si="145"/>
        <v>108.05</v>
      </c>
      <c r="Q1568" s="27" t="str">
        <f t="shared" si="146"/>
        <v>publishing</v>
      </c>
      <c r="R1568" s="27" t="str">
        <f t="shared" si="147"/>
        <v>art books</v>
      </c>
      <c r="S1568" s="14">
        <f t="shared" si="148"/>
        <v>42549.708379629628</v>
      </c>
      <c r="T1568" s="14">
        <f t="shared" si="149"/>
        <v>42578.708333333336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5">
        <v>8500</v>
      </c>
      <c r="E1569" s="5">
        <v>350</v>
      </c>
      <c r="F1569" s="12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</v>
      </c>
      <c r="P1569" s="5">
        <f t="shared" si="145"/>
        <v>26.92</v>
      </c>
      <c r="Q1569" s="27" t="str">
        <f t="shared" si="146"/>
        <v>publishing</v>
      </c>
      <c r="R1569" s="27" t="str">
        <f t="shared" si="147"/>
        <v>art books</v>
      </c>
      <c r="S1569" s="14">
        <f t="shared" si="148"/>
        <v>41671.728530092587</v>
      </c>
      <c r="T1569" s="14">
        <f t="shared" si="149"/>
        <v>41686.791666666664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5">
        <v>25000</v>
      </c>
      <c r="E1570" s="5">
        <v>3410</v>
      </c>
      <c r="F1570" s="12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14.000000000000002</v>
      </c>
      <c r="P1570" s="5">
        <f t="shared" si="145"/>
        <v>155</v>
      </c>
      <c r="Q1570" s="27" t="str">
        <f t="shared" si="146"/>
        <v>publishing</v>
      </c>
      <c r="R1570" s="27" t="str">
        <f t="shared" si="147"/>
        <v>art books</v>
      </c>
      <c r="S1570" s="14">
        <f t="shared" si="148"/>
        <v>41961.853993055549</v>
      </c>
      <c r="T1570" s="14">
        <f t="shared" si="149"/>
        <v>41996.853993055549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5">
        <v>30000</v>
      </c>
      <c r="E1571" s="5">
        <v>0</v>
      </c>
      <c r="F1571" s="12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>
        <f t="shared" si="145"/>
        <v>0</v>
      </c>
      <c r="Q1571" s="27" t="str">
        <f t="shared" si="146"/>
        <v>publishing</v>
      </c>
      <c r="R1571" s="27" t="str">
        <f t="shared" si="147"/>
        <v>art books</v>
      </c>
      <c r="S1571" s="14">
        <f t="shared" si="148"/>
        <v>41389.471226851849</v>
      </c>
      <c r="T1571" s="14">
        <f t="shared" si="149"/>
        <v>41419.471226851849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5">
        <v>6000</v>
      </c>
      <c r="E1572" s="5">
        <v>2484</v>
      </c>
      <c r="F1572" s="1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</v>
      </c>
      <c r="P1572" s="5">
        <f t="shared" si="145"/>
        <v>47.77</v>
      </c>
      <c r="Q1572" s="27" t="str">
        <f t="shared" si="146"/>
        <v>publishing</v>
      </c>
      <c r="R1572" s="27" t="str">
        <f t="shared" si="147"/>
        <v>art books</v>
      </c>
      <c r="S1572" s="14">
        <f t="shared" si="148"/>
        <v>42438.605115740742</v>
      </c>
      <c r="T1572" s="14">
        <f t="shared" si="149"/>
        <v>42468.56344907407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5">
        <v>12100</v>
      </c>
      <c r="E1573" s="5">
        <v>80</v>
      </c>
      <c r="F1573" s="12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1</v>
      </c>
      <c r="P1573" s="5">
        <f t="shared" si="145"/>
        <v>20</v>
      </c>
      <c r="Q1573" s="27" t="str">
        <f t="shared" si="146"/>
        <v>publishing</v>
      </c>
      <c r="R1573" s="27" t="str">
        <f t="shared" si="147"/>
        <v>art books</v>
      </c>
      <c r="S1573" s="14">
        <f t="shared" si="148"/>
        <v>42144.561145833337</v>
      </c>
      <c r="T1573" s="14">
        <f t="shared" si="149"/>
        <v>42174.561145833337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5">
        <v>2500</v>
      </c>
      <c r="E1574" s="5">
        <v>125</v>
      </c>
      <c r="F1574" s="12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5">
        <f t="shared" si="145"/>
        <v>41.67</v>
      </c>
      <c r="Q1574" s="27" t="str">
        <f t="shared" si="146"/>
        <v>publishing</v>
      </c>
      <c r="R1574" s="27" t="str">
        <f t="shared" si="147"/>
        <v>art books</v>
      </c>
      <c r="S1574" s="14">
        <f t="shared" si="148"/>
        <v>42403.824756944443</v>
      </c>
      <c r="T1574" s="14">
        <f t="shared" si="149"/>
        <v>42428.790972222218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5">
        <v>9000</v>
      </c>
      <c r="E1575" s="5">
        <v>223</v>
      </c>
      <c r="F1575" s="12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</v>
      </c>
      <c r="P1575" s="5">
        <f t="shared" si="145"/>
        <v>74.33</v>
      </c>
      <c r="Q1575" s="27" t="str">
        <f t="shared" si="146"/>
        <v>publishing</v>
      </c>
      <c r="R1575" s="27" t="str">
        <f t="shared" si="147"/>
        <v>art books</v>
      </c>
      <c r="S1575" s="14">
        <f t="shared" si="148"/>
        <v>42785.791689814818</v>
      </c>
      <c r="T1575" s="14">
        <f t="shared" si="149"/>
        <v>42825.957638888889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5">
        <v>10000</v>
      </c>
      <c r="E1576" s="5">
        <v>506</v>
      </c>
      <c r="F1576" s="12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</v>
      </c>
      <c r="P1576" s="5">
        <f t="shared" si="145"/>
        <v>84.33</v>
      </c>
      <c r="Q1576" s="27" t="str">
        <f t="shared" si="146"/>
        <v>publishing</v>
      </c>
      <c r="R1576" s="27" t="str">
        <f t="shared" si="147"/>
        <v>art books</v>
      </c>
      <c r="S1576" s="14">
        <f t="shared" si="148"/>
        <v>42017.719085648147</v>
      </c>
      <c r="T1576" s="14">
        <f t="shared" si="149"/>
        <v>42052.719085648147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5">
        <v>10000</v>
      </c>
      <c r="E1577" s="5">
        <v>2291</v>
      </c>
      <c r="F1577" s="12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23</v>
      </c>
      <c r="P1577" s="5">
        <f t="shared" si="145"/>
        <v>65.459999999999994</v>
      </c>
      <c r="Q1577" s="27" t="str">
        <f t="shared" si="146"/>
        <v>publishing</v>
      </c>
      <c r="R1577" s="27" t="str">
        <f t="shared" si="147"/>
        <v>art books</v>
      </c>
      <c r="S1577" s="14">
        <f t="shared" si="148"/>
        <v>41799.315925925926</v>
      </c>
      <c r="T1577" s="14">
        <f t="shared" si="149"/>
        <v>41829.315925925926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5">
        <v>5000</v>
      </c>
      <c r="E1578" s="5">
        <v>650</v>
      </c>
      <c r="F1578" s="12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5">
        <f t="shared" si="145"/>
        <v>65</v>
      </c>
      <c r="Q1578" s="27" t="str">
        <f t="shared" si="146"/>
        <v>publishing</v>
      </c>
      <c r="R1578" s="27" t="str">
        <f t="shared" si="147"/>
        <v>art books</v>
      </c>
      <c r="S1578" s="14">
        <f t="shared" si="148"/>
        <v>42140.670925925922</v>
      </c>
      <c r="T1578" s="14">
        <f t="shared" si="149"/>
        <v>42185.670925925922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5">
        <v>10000</v>
      </c>
      <c r="E1579" s="5">
        <v>55</v>
      </c>
      <c r="F1579" s="12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1</v>
      </c>
      <c r="P1579" s="5">
        <f t="shared" si="145"/>
        <v>27.5</v>
      </c>
      <c r="Q1579" s="27" t="str">
        <f t="shared" si="146"/>
        <v>publishing</v>
      </c>
      <c r="R1579" s="27" t="str">
        <f t="shared" si="147"/>
        <v>art books</v>
      </c>
      <c r="S1579" s="14">
        <f t="shared" si="148"/>
        <v>41054.639444444445</v>
      </c>
      <c r="T1579" s="14">
        <f t="shared" si="149"/>
        <v>41114.639444444445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5">
        <v>1897</v>
      </c>
      <c r="E1580" s="5">
        <v>205</v>
      </c>
      <c r="F1580" s="12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11</v>
      </c>
      <c r="P1580" s="5">
        <f t="shared" si="145"/>
        <v>51.25</v>
      </c>
      <c r="Q1580" s="27" t="str">
        <f t="shared" si="146"/>
        <v>publishing</v>
      </c>
      <c r="R1580" s="27" t="str">
        <f t="shared" si="147"/>
        <v>art books</v>
      </c>
      <c r="S1580" s="14">
        <f t="shared" si="148"/>
        <v>40398.857534722221</v>
      </c>
      <c r="T1580" s="14">
        <f t="shared" si="149"/>
        <v>40422.875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5">
        <v>3333</v>
      </c>
      <c r="E1581" s="5">
        <v>28</v>
      </c>
      <c r="F1581" s="12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1</v>
      </c>
      <c r="P1581" s="5">
        <f t="shared" si="145"/>
        <v>14</v>
      </c>
      <c r="Q1581" s="27" t="str">
        <f t="shared" si="146"/>
        <v>publishing</v>
      </c>
      <c r="R1581" s="27" t="str">
        <f t="shared" si="147"/>
        <v>art books</v>
      </c>
      <c r="S1581" s="14">
        <f t="shared" si="148"/>
        <v>41481.788090277776</v>
      </c>
      <c r="T1581" s="14">
        <f t="shared" si="149"/>
        <v>41514.788090277776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5">
        <v>1750</v>
      </c>
      <c r="E1582" s="5">
        <v>0</v>
      </c>
      <c r="F1582" s="1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>
        <f t="shared" si="145"/>
        <v>0</v>
      </c>
      <c r="Q1582" s="27" t="str">
        <f t="shared" si="146"/>
        <v>publishing</v>
      </c>
      <c r="R1582" s="27" t="str">
        <f t="shared" si="147"/>
        <v>art books</v>
      </c>
      <c r="S1582" s="14">
        <f t="shared" si="148"/>
        <v>40989.841736111113</v>
      </c>
      <c r="T1582" s="14">
        <f t="shared" si="149"/>
        <v>41049.841736111113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5">
        <v>1000</v>
      </c>
      <c r="E1583" s="5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1</v>
      </c>
      <c r="P1583" s="5">
        <f t="shared" si="145"/>
        <v>5</v>
      </c>
      <c r="Q1583" s="27" t="str">
        <f t="shared" si="146"/>
        <v>photography</v>
      </c>
      <c r="R1583" s="27" t="str">
        <f t="shared" si="147"/>
        <v>places</v>
      </c>
      <c r="S1583" s="14">
        <f t="shared" si="148"/>
        <v>42325.240624999999</v>
      </c>
      <c r="T1583" s="14">
        <f t="shared" si="149"/>
        <v>42357.240624999999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5">
        <v>1000</v>
      </c>
      <c r="E1584" s="5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</v>
      </c>
      <c r="P1584" s="5">
        <f t="shared" si="145"/>
        <v>31</v>
      </c>
      <c r="Q1584" s="27" t="str">
        <f t="shared" si="146"/>
        <v>photography</v>
      </c>
      <c r="R1584" s="27" t="str">
        <f t="shared" si="147"/>
        <v>places</v>
      </c>
      <c r="S1584" s="14">
        <f t="shared" si="148"/>
        <v>42246.581631944442</v>
      </c>
      <c r="T1584" s="14">
        <f t="shared" si="149"/>
        <v>42303.680555555555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5">
        <v>20000</v>
      </c>
      <c r="E1585" s="5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0</v>
      </c>
      <c r="P1585" s="5">
        <f t="shared" si="145"/>
        <v>15</v>
      </c>
      <c r="Q1585" s="27" t="str">
        <f t="shared" si="146"/>
        <v>photography</v>
      </c>
      <c r="R1585" s="27" t="str">
        <f t="shared" si="147"/>
        <v>places</v>
      </c>
      <c r="S1585" s="14">
        <f t="shared" si="148"/>
        <v>41877.696655092594</v>
      </c>
      <c r="T1585" s="14">
        <f t="shared" si="149"/>
        <v>41907.696655092594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5">
        <v>1200</v>
      </c>
      <c r="E1586" s="5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>
        <f t="shared" si="145"/>
        <v>0</v>
      </c>
      <c r="Q1586" s="27" t="str">
        <f t="shared" si="146"/>
        <v>photography</v>
      </c>
      <c r="R1586" s="27" t="str">
        <f t="shared" si="147"/>
        <v>places</v>
      </c>
      <c r="S1586" s="14">
        <f t="shared" si="148"/>
        <v>41779.440983796296</v>
      </c>
      <c r="T1586" s="14">
        <f t="shared" si="149"/>
        <v>41789.440983796296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5">
        <v>2000</v>
      </c>
      <c r="E1587" s="5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5">
        <f t="shared" si="145"/>
        <v>131.66999999999999</v>
      </c>
      <c r="Q1587" s="27" t="str">
        <f t="shared" si="146"/>
        <v>photography</v>
      </c>
      <c r="R1587" s="27" t="str">
        <f t="shared" si="147"/>
        <v>places</v>
      </c>
      <c r="S1587" s="14">
        <f t="shared" si="148"/>
        <v>42707.687129629623</v>
      </c>
      <c r="T1587" s="14">
        <f t="shared" si="149"/>
        <v>42729.249999999993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5">
        <v>1500</v>
      </c>
      <c r="E1588" s="5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>
        <f t="shared" si="145"/>
        <v>0</v>
      </c>
      <c r="Q1588" s="27" t="str">
        <f t="shared" si="146"/>
        <v>photography</v>
      </c>
      <c r="R1588" s="27" t="str">
        <f t="shared" si="147"/>
        <v>places</v>
      </c>
      <c r="S1588" s="14">
        <f t="shared" si="148"/>
        <v>42068.896087962967</v>
      </c>
      <c r="T1588" s="14">
        <f t="shared" si="149"/>
        <v>42098.854421296295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5">
        <v>7500</v>
      </c>
      <c r="E1589" s="5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0</v>
      </c>
      <c r="P1589" s="5">
        <f t="shared" si="145"/>
        <v>1</v>
      </c>
      <c r="Q1589" s="27" t="str">
        <f t="shared" si="146"/>
        <v>photography</v>
      </c>
      <c r="R1589" s="27" t="str">
        <f t="shared" si="147"/>
        <v>places</v>
      </c>
      <c r="S1589" s="14">
        <f t="shared" si="148"/>
        <v>41956.742650462962</v>
      </c>
      <c r="T1589" s="14">
        <f t="shared" si="149"/>
        <v>41986.742650462962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5">
        <v>516</v>
      </c>
      <c r="E1590" s="5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>
        <f t="shared" si="145"/>
        <v>0</v>
      </c>
      <c r="Q1590" s="27" t="str">
        <f t="shared" si="146"/>
        <v>photography</v>
      </c>
      <c r="R1590" s="27" t="str">
        <f t="shared" si="147"/>
        <v>places</v>
      </c>
      <c r="S1590" s="14">
        <f t="shared" si="148"/>
        <v>42005.041655092595</v>
      </c>
      <c r="T1590" s="14">
        <f t="shared" si="149"/>
        <v>42035.633333333331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5">
        <v>1200</v>
      </c>
      <c r="E1591" s="5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>
        <f t="shared" si="145"/>
        <v>0</v>
      </c>
      <c r="Q1591" s="27" t="str">
        <f t="shared" si="146"/>
        <v>photography</v>
      </c>
      <c r="R1591" s="27" t="str">
        <f t="shared" si="147"/>
        <v>places</v>
      </c>
      <c r="S1591" s="14">
        <f t="shared" si="148"/>
        <v>42256.776458333326</v>
      </c>
      <c r="T1591" s="14">
        <f t="shared" si="149"/>
        <v>42286.776458333326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5">
        <v>60000</v>
      </c>
      <c r="E1592" s="5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2</v>
      </c>
      <c r="P1592" s="5">
        <f t="shared" si="145"/>
        <v>510</v>
      </c>
      <c r="Q1592" s="27" t="str">
        <f t="shared" si="146"/>
        <v>photography</v>
      </c>
      <c r="R1592" s="27" t="str">
        <f t="shared" si="147"/>
        <v>places</v>
      </c>
      <c r="S1592" s="14">
        <f t="shared" si="148"/>
        <v>42240.648888888885</v>
      </c>
      <c r="T1592" s="14">
        <f t="shared" si="149"/>
        <v>42270.648888888885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5">
        <v>14000</v>
      </c>
      <c r="E1593" s="5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28.999999999999996</v>
      </c>
      <c r="P1593" s="5">
        <f t="shared" si="145"/>
        <v>44.48</v>
      </c>
      <c r="Q1593" s="27" t="str">
        <f t="shared" si="146"/>
        <v>photography</v>
      </c>
      <c r="R1593" s="27" t="str">
        <f t="shared" si="147"/>
        <v>places</v>
      </c>
      <c r="S1593" s="14">
        <f t="shared" si="148"/>
        <v>42433.517835648141</v>
      </c>
      <c r="T1593" s="14">
        <f t="shared" si="149"/>
        <v>42463.476168981484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5">
        <v>25</v>
      </c>
      <c r="E1594" s="5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>
        <f t="shared" si="145"/>
        <v>0</v>
      </c>
      <c r="Q1594" s="27" t="str">
        <f t="shared" si="146"/>
        <v>photography</v>
      </c>
      <c r="R1594" s="27" t="str">
        <f t="shared" si="147"/>
        <v>places</v>
      </c>
      <c r="S1594" s="14">
        <f t="shared" si="148"/>
        <v>42045.86440972222</v>
      </c>
      <c r="T1594" s="14">
        <f t="shared" si="149"/>
        <v>42090.822743055549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5">
        <v>22000</v>
      </c>
      <c r="E1595" s="5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0</v>
      </c>
      <c r="P1595" s="5">
        <f t="shared" si="145"/>
        <v>1</v>
      </c>
      <c r="Q1595" s="27" t="str">
        <f t="shared" si="146"/>
        <v>photography</v>
      </c>
      <c r="R1595" s="27" t="str">
        <f t="shared" si="147"/>
        <v>places</v>
      </c>
      <c r="S1595" s="14">
        <f t="shared" si="148"/>
        <v>42033.63721064815</v>
      </c>
      <c r="T1595" s="14">
        <f t="shared" si="149"/>
        <v>42063.63721064815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5">
        <v>1000</v>
      </c>
      <c r="E1596" s="5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21</v>
      </c>
      <c r="P1596" s="5">
        <f t="shared" si="145"/>
        <v>20.5</v>
      </c>
      <c r="Q1596" s="27" t="str">
        <f t="shared" si="146"/>
        <v>photography</v>
      </c>
      <c r="R1596" s="27" t="str">
        <f t="shared" si="147"/>
        <v>places</v>
      </c>
      <c r="S1596" s="14">
        <f t="shared" si="148"/>
        <v>42445.504421296289</v>
      </c>
      <c r="T1596" s="14">
        <f t="shared" si="149"/>
        <v>42505.472916666658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5">
        <v>100000</v>
      </c>
      <c r="E1597" s="5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</v>
      </c>
      <c r="P1597" s="5">
        <f t="shared" si="145"/>
        <v>40</v>
      </c>
      <c r="Q1597" s="27" t="str">
        <f t="shared" si="146"/>
        <v>photography</v>
      </c>
      <c r="R1597" s="27" t="str">
        <f t="shared" si="147"/>
        <v>places</v>
      </c>
      <c r="S1597" s="14">
        <f t="shared" si="148"/>
        <v>41779.84175925926</v>
      </c>
      <c r="T1597" s="14">
        <f t="shared" si="149"/>
        <v>41808.634027777778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5">
        <v>3250</v>
      </c>
      <c r="E1598" s="5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</v>
      </c>
      <c r="P1598" s="5">
        <f t="shared" si="145"/>
        <v>25</v>
      </c>
      <c r="Q1598" s="27" t="str">
        <f t="shared" si="146"/>
        <v>photography</v>
      </c>
      <c r="R1598" s="27" t="str">
        <f t="shared" si="147"/>
        <v>places</v>
      </c>
      <c r="S1598" s="14">
        <f t="shared" si="148"/>
        <v>41941.221863425926</v>
      </c>
      <c r="T1598" s="14">
        <f t="shared" si="149"/>
        <v>41986.26353009259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5">
        <v>15000</v>
      </c>
      <c r="E1599" s="5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>
        <f t="shared" si="145"/>
        <v>0</v>
      </c>
      <c r="Q1599" s="27" t="str">
        <f t="shared" si="146"/>
        <v>photography</v>
      </c>
      <c r="R1599" s="27" t="str">
        <f t="shared" si="147"/>
        <v>places</v>
      </c>
      <c r="S1599" s="14">
        <f t="shared" si="148"/>
        <v>42603.145798611113</v>
      </c>
      <c r="T1599" s="14">
        <f t="shared" si="149"/>
        <v>42633.145798611113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5">
        <v>800</v>
      </c>
      <c r="E1600" s="5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</v>
      </c>
      <c r="P1600" s="5">
        <f t="shared" si="145"/>
        <v>1</v>
      </c>
      <c r="Q1600" s="27" t="str">
        <f t="shared" si="146"/>
        <v>photography</v>
      </c>
      <c r="R1600" s="27" t="str">
        <f t="shared" si="147"/>
        <v>places</v>
      </c>
      <c r="S1600" s="14">
        <f t="shared" si="148"/>
        <v>42151.459004629629</v>
      </c>
      <c r="T1600" s="14">
        <f t="shared" si="149"/>
        <v>42211.459004629629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5">
        <v>500</v>
      </c>
      <c r="E1601" s="5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>
        <f t="shared" si="145"/>
        <v>0</v>
      </c>
      <c r="Q1601" s="27" t="str">
        <f t="shared" si="146"/>
        <v>photography</v>
      </c>
      <c r="R1601" s="27" t="str">
        <f t="shared" si="147"/>
        <v>places</v>
      </c>
      <c r="S1601" s="14">
        <f t="shared" si="148"/>
        <v>42438.330740740734</v>
      </c>
      <c r="T1601" s="14">
        <f t="shared" si="149"/>
        <v>42468.289074074077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5">
        <v>5000</v>
      </c>
      <c r="E1602" s="5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7.0000000000000009</v>
      </c>
      <c r="P1602" s="5">
        <f t="shared" si="145"/>
        <v>40.78</v>
      </c>
      <c r="Q1602" s="27" t="str">
        <f t="shared" si="146"/>
        <v>photography</v>
      </c>
      <c r="R1602" s="27" t="str">
        <f t="shared" si="147"/>
        <v>places</v>
      </c>
      <c r="S1602" s="14">
        <f t="shared" si="148"/>
        <v>41790.848981481482</v>
      </c>
      <c r="T1602" s="14">
        <f t="shared" si="149"/>
        <v>41835.007638888885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5">
        <v>2500</v>
      </c>
      <c r="E1603" s="5">
        <v>2706.23</v>
      </c>
      <c r="F1603" s="12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ROUND(E1603/D1603,2)*100</f>
        <v>108</v>
      </c>
      <c r="P1603" s="5">
        <f t="shared" ref="P1603:P1666" si="151">IF(L1603=0,0,ROUND(E1603/L1603,2))</f>
        <v>48.33</v>
      </c>
      <c r="Q1603" s="27" t="str">
        <f t="shared" ref="Q1603:Q1666" si="152">IF((FIND("/",N1603,1)&gt;0),
LEFT(N1603,(FIND("/",N1603,1)-1)),N1603)</f>
        <v>music</v>
      </c>
      <c r="R1603" s="27" t="str">
        <f t="shared" ref="R1603:R1666" si="153">IF((FIND("/",N1603,1)&gt;0),
RIGHT(N1603,(LEN(N1603)-1-LEN(Q1603))),"")</f>
        <v>rock</v>
      </c>
      <c r="S1603" s="14">
        <f t="shared" ref="S1603:S1666" si="154">(((J1603/60)/60)/24)+DATE(1970,1,1)+(-5/24)</f>
        <v>40637.884641203702</v>
      </c>
      <c r="T1603" s="14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5">
        <v>1500</v>
      </c>
      <c r="E1604" s="5">
        <v>1502.5</v>
      </c>
      <c r="F1604" s="12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</v>
      </c>
      <c r="P1604" s="5">
        <f t="shared" si="151"/>
        <v>46.95</v>
      </c>
      <c r="Q1604" s="27" t="str">
        <f t="shared" si="152"/>
        <v>music</v>
      </c>
      <c r="R1604" s="27" t="str">
        <f t="shared" si="153"/>
        <v>rock</v>
      </c>
      <c r="S1604" s="14">
        <f t="shared" si="154"/>
        <v>40788.089317129627</v>
      </c>
      <c r="T1604" s="14">
        <f t="shared" si="155"/>
        <v>40830.75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5">
        <v>2000</v>
      </c>
      <c r="E1605" s="5">
        <v>2000.66</v>
      </c>
      <c r="F1605" s="12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</v>
      </c>
      <c r="P1605" s="5">
        <f t="shared" si="151"/>
        <v>66.69</v>
      </c>
      <c r="Q1605" s="27" t="str">
        <f t="shared" si="152"/>
        <v>music</v>
      </c>
      <c r="R1605" s="27" t="str">
        <f t="shared" si="153"/>
        <v>rock</v>
      </c>
      <c r="S1605" s="14">
        <f t="shared" si="154"/>
        <v>40875.961331018516</v>
      </c>
      <c r="T1605" s="14">
        <f t="shared" si="155"/>
        <v>40935.961331018516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5">
        <v>2800</v>
      </c>
      <c r="E1606" s="5">
        <v>3419</v>
      </c>
      <c r="F1606" s="12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</v>
      </c>
      <c r="P1606" s="5">
        <f t="shared" si="151"/>
        <v>48.84</v>
      </c>
      <c r="Q1606" s="27" t="str">
        <f t="shared" si="152"/>
        <v>music</v>
      </c>
      <c r="R1606" s="27" t="str">
        <f t="shared" si="153"/>
        <v>rock</v>
      </c>
      <c r="S1606" s="14">
        <f t="shared" si="154"/>
        <v>40945.636979166666</v>
      </c>
      <c r="T1606" s="14">
        <f t="shared" si="155"/>
        <v>40985.595312499994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5">
        <v>6000</v>
      </c>
      <c r="E1607" s="5">
        <v>6041.6</v>
      </c>
      <c r="F1607" s="12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101</v>
      </c>
      <c r="P1607" s="5">
        <f t="shared" si="151"/>
        <v>137.31</v>
      </c>
      <c r="Q1607" s="27" t="str">
        <f t="shared" si="152"/>
        <v>music</v>
      </c>
      <c r="R1607" s="27" t="str">
        <f t="shared" si="153"/>
        <v>rock</v>
      </c>
      <c r="S1607" s="14">
        <f t="shared" si="154"/>
        <v>40746.804548611108</v>
      </c>
      <c r="T1607" s="14">
        <f t="shared" si="155"/>
        <v>40756.083333333328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5">
        <v>8000</v>
      </c>
      <c r="E1608" s="5">
        <v>8080.33</v>
      </c>
      <c r="F1608" s="12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</v>
      </c>
      <c r="P1608" s="5">
        <f t="shared" si="151"/>
        <v>87.83</v>
      </c>
      <c r="Q1608" s="27" t="str">
        <f t="shared" si="152"/>
        <v>music</v>
      </c>
      <c r="R1608" s="27" t="str">
        <f t="shared" si="153"/>
        <v>rock</v>
      </c>
      <c r="S1608" s="14">
        <f t="shared" si="154"/>
        <v>40535.903217592589</v>
      </c>
      <c r="T1608" s="14">
        <f t="shared" si="155"/>
        <v>40625.861550925925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5">
        <v>10000</v>
      </c>
      <c r="E1609" s="5">
        <v>14511</v>
      </c>
      <c r="F1609" s="12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</v>
      </c>
      <c r="P1609" s="5">
        <f t="shared" si="151"/>
        <v>70.790000000000006</v>
      </c>
      <c r="Q1609" s="27" t="str">
        <f t="shared" si="152"/>
        <v>music</v>
      </c>
      <c r="R1609" s="27" t="str">
        <f t="shared" si="153"/>
        <v>rock</v>
      </c>
      <c r="S1609" s="14">
        <f t="shared" si="154"/>
        <v>41053.600127314814</v>
      </c>
      <c r="T1609" s="14">
        <f t="shared" si="155"/>
        <v>41074.600127314814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5">
        <v>1200</v>
      </c>
      <c r="E1610" s="5">
        <v>1215</v>
      </c>
      <c r="F1610" s="12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</v>
      </c>
      <c r="P1610" s="5">
        <f t="shared" si="151"/>
        <v>52.83</v>
      </c>
      <c r="Q1610" s="27" t="str">
        <f t="shared" si="152"/>
        <v>music</v>
      </c>
      <c r="R1610" s="27" t="str">
        <f t="shared" si="153"/>
        <v>rock</v>
      </c>
      <c r="S1610" s="14">
        <f t="shared" si="154"/>
        <v>41607.622523148144</v>
      </c>
      <c r="T1610" s="14">
        <f t="shared" si="155"/>
        <v>41640.018055555556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5">
        <v>1500</v>
      </c>
      <c r="E1611" s="5">
        <v>1775</v>
      </c>
      <c r="F1611" s="12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</v>
      </c>
      <c r="P1611" s="5">
        <f t="shared" si="151"/>
        <v>443.75</v>
      </c>
      <c r="Q1611" s="27" t="str">
        <f t="shared" si="152"/>
        <v>music</v>
      </c>
      <c r="R1611" s="27" t="str">
        <f t="shared" si="153"/>
        <v>rock</v>
      </c>
      <c r="S1611" s="14">
        <f t="shared" si="154"/>
        <v>40795.792928240735</v>
      </c>
      <c r="T1611" s="14">
        <f t="shared" si="155"/>
        <v>40849.125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5">
        <v>2000</v>
      </c>
      <c r="E1612" s="5">
        <v>5437</v>
      </c>
      <c r="F1612" s="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272</v>
      </c>
      <c r="P1612" s="5">
        <f t="shared" si="151"/>
        <v>48.54</v>
      </c>
      <c r="Q1612" s="27" t="str">
        <f t="shared" si="152"/>
        <v>music</v>
      </c>
      <c r="R1612" s="27" t="str">
        <f t="shared" si="153"/>
        <v>rock</v>
      </c>
      <c r="S1612" s="14">
        <f t="shared" si="154"/>
        <v>41228.716550925921</v>
      </c>
      <c r="T1612" s="14">
        <f t="shared" si="155"/>
        <v>41258.716550925921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5">
        <v>800</v>
      </c>
      <c r="E1613" s="5">
        <v>1001</v>
      </c>
      <c r="F1613" s="12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</v>
      </c>
      <c r="P1613" s="5">
        <f t="shared" si="151"/>
        <v>37.07</v>
      </c>
      <c r="Q1613" s="27" t="str">
        <f t="shared" si="152"/>
        <v>music</v>
      </c>
      <c r="R1613" s="27" t="str">
        <f t="shared" si="153"/>
        <v>rock</v>
      </c>
      <c r="S1613" s="14">
        <f t="shared" si="154"/>
        <v>41408.792037037034</v>
      </c>
      <c r="T1613" s="14">
        <f t="shared" si="155"/>
        <v>41429.792037037034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5">
        <v>500</v>
      </c>
      <c r="E1614" s="5">
        <v>550</v>
      </c>
      <c r="F1614" s="12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5">
        <f t="shared" si="151"/>
        <v>50</v>
      </c>
      <c r="Q1614" s="27" t="str">
        <f t="shared" si="152"/>
        <v>music</v>
      </c>
      <c r="R1614" s="27" t="str">
        <f t="shared" si="153"/>
        <v>rock</v>
      </c>
      <c r="S1614" s="14">
        <f t="shared" si="154"/>
        <v>41246.666481481479</v>
      </c>
      <c r="T1614" s="14">
        <f t="shared" si="155"/>
        <v>41276.666481481479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5">
        <v>1000</v>
      </c>
      <c r="E1615" s="5">
        <v>1015</v>
      </c>
      <c r="F1615" s="12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102</v>
      </c>
      <c r="P1615" s="5">
        <f t="shared" si="151"/>
        <v>39.04</v>
      </c>
      <c r="Q1615" s="27" t="str">
        <f t="shared" si="152"/>
        <v>music</v>
      </c>
      <c r="R1615" s="27" t="str">
        <f t="shared" si="153"/>
        <v>rock</v>
      </c>
      <c r="S1615" s="14">
        <f t="shared" si="154"/>
        <v>41081.861134259256</v>
      </c>
      <c r="T1615" s="14">
        <f t="shared" si="155"/>
        <v>41111.861134259256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5">
        <v>5000</v>
      </c>
      <c r="E1616" s="5">
        <v>5135</v>
      </c>
      <c r="F1616" s="12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103</v>
      </c>
      <c r="P1616" s="5">
        <f t="shared" si="151"/>
        <v>66.69</v>
      </c>
      <c r="Q1616" s="27" t="str">
        <f t="shared" si="152"/>
        <v>music</v>
      </c>
      <c r="R1616" s="27" t="str">
        <f t="shared" si="153"/>
        <v>rock</v>
      </c>
      <c r="S1616" s="14">
        <f t="shared" si="154"/>
        <v>41794.772789351846</v>
      </c>
      <c r="T1616" s="14">
        <f t="shared" si="155"/>
        <v>41854.5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5">
        <v>8000</v>
      </c>
      <c r="E1617" s="5">
        <v>9130</v>
      </c>
      <c r="F1617" s="12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113.99999999999999</v>
      </c>
      <c r="P1617" s="5">
        <f t="shared" si="151"/>
        <v>67.13</v>
      </c>
      <c r="Q1617" s="27" t="str">
        <f t="shared" si="152"/>
        <v>music</v>
      </c>
      <c r="R1617" s="27" t="str">
        <f t="shared" si="153"/>
        <v>rock</v>
      </c>
      <c r="S1617" s="14">
        <f t="shared" si="154"/>
        <v>40844.842546296291</v>
      </c>
      <c r="T1617" s="14">
        <f t="shared" si="155"/>
        <v>40889.884212962963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5">
        <v>10000</v>
      </c>
      <c r="E1618" s="5">
        <v>10420</v>
      </c>
      <c r="F1618" s="12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</v>
      </c>
      <c r="P1618" s="5">
        <f t="shared" si="151"/>
        <v>66.37</v>
      </c>
      <c r="Q1618" s="27" t="str">
        <f t="shared" si="152"/>
        <v>music</v>
      </c>
      <c r="R1618" s="27" t="str">
        <f t="shared" si="153"/>
        <v>rock</v>
      </c>
      <c r="S1618" s="14">
        <f t="shared" si="154"/>
        <v>41194.507187499999</v>
      </c>
      <c r="T1618" s="14">
        <f t="shared" si="155"/>
        <v>41235.708333333328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5">
        <v>7000</v>
      </c>
      <c r="E1619" s="5">
        <v>10210</v>
      </c>
      <c r="F1619" s="12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146</v>
      </c>
      <c r="P1619" s="5">
        <f t="shared" si="151"/>
        <v>64.62</v>
      </c>
      <c r="Q1619" s="27" t="str">
        <f t="shared" si="152"/>
        <v>music</v>
      </c>
      <c r="R1619" s="27" t="str">
        <f t="shared" si="153"/>
        <v>rock</v>
      </c>
      <c r="S1619" s="14">
        <f t="shared" si="154"/>
        <v>41546.455879629626</v>
      </c>
      <c r="T1619" s="14">
        <f t="shared" si="155"/>
        <v>41579.583333333328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5">
        <v>1500</v>
      </c>
      <c r="E1620" s="5">
        <v>1576</v>
      </c>
      <c r="F1620" s="12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</v>
      </c>
      <c r="P1620" s="5">
        <f t="shared" si="151"/>
        <v>58.37</v>
      </c>
      <c r="Q1620" s="27" t="str">
        <f t="shared" si="152"/>
        <v>music</v>
      </c>
      <c r="R1620" s="27" t="str">
        <f t="shared" si="153"/>
        <v>rock</v>
      </c>
      <c r="S1620" s="14">
        <f t="shared" si="154"/>
        <v>41301.446006944439</v>
      </c>
      <c r="T1620" s="14">
        <f t="shared" si="155"/>
        <v>41341.446006944439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5">
        <v>1500</v>
      </c>
      <c r="E1621" s="5">
        <v>2000</v>
      </c>
      <c r="F1621" s="12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</v>
      </c>
      <c r="P1621" s="5">
        <f t="shared" si="151"/>
        <v>86.96</v>
      </c>
      <c r="Q1621" s="27" t="str">
        <f t="shared" si="152"/>
        <v>music</v>
      </c>
      <c r="R1621" s="27" t="str">
        <f t="shared" si="153"/>
        <v>rock</v>
      </c>
      <c r="S1621" s="14">
        <f t="shared" si="154"/>
        <v>41875.977847222224</v>
      </c>
      <c r="T1621" s="14">
        <f t="shared" si="155"/>
        <v>41896.977847222224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5">
        <v>1000</v>
      </c>
      <c r="E1622" s="5">
        <v>1130</v>
      </c>
      <c r="F1622" s="1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5">
        <f t="shared" si="151"/>
        <v>66.47</v>
      </c>
      <c r="Q1622" s="27" t="str">
        <f t="shared" si="152"/>
        <v>music</v>
      </c>
      <c r="R1622" s="27" t="str">
        <f t="shared" si="153"/>
        <v>rock</v>
      </c>
      <c r="S1622" s="14">
        <f t="shared" si="154"/>
        <v>41321.131249999999</v>
      </c>
      <c r="T1622" s="14">
        <f t="shared" si="155"/>
        <v>41328.131249999999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5">
        <v>5000</v>
      </c>
      <c r="E1623" s="5">
        <v>6060</v>
      </c>
      <c r="F1623" s="12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</v>
      </c>
      <c r="P1623" s="5">
        <f t="shared" si="151"/>
        <v>163.78</v>
      </c>
      <c r="Q1623" s="27" t="str">
        <f t="shared" si="152"/>
        <v>music</v>
      </c>
      <c r="R1623" s="27" t="str">
        <f t="shared" si="153"/>
        <v>rock</v>
      </c>
      <c r="S1623" s="14">
        <f t="shared" si="154"/>
        <v>41003.398321759254</v>
      </c>
      <c r="T1623" s="14">
        <f t="shared" si="155"/>
        <v>41056.957638888889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5">
        <v>6900</v>
      </c>
      <c r="E1624" s="5">
        <v>7019</v>
      </c>
      <c r="F1624" s="12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102</v>
      </c>
      <c r="P1624" s="5">
        <f t="shared" si="151"/>
        <v>107.98</v>
      </c>
      <c r="Q1624" s="27" t="str">
        <f t="shared" si="152"/>
        <v>music</v>
      </c>
      <c r="R1624" s="27" t="str">
        <f t="shared" si="153"/>
        <v>rock</v>
      </c>
      <c r="S1624" s="14">
        <f t="shared" si="154"/>
        <v>41950.086504629624</v>
      </c>
      <c r="T1624" s="14">
        <f t="shared" si="155"/>
        <v>41990.124305555553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5">
        <v>750</v>
      </c>
      <c r="E1625" s="5">
        <v>758</v>
      </c>
      <c r="F1625" s="12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</v>
      </c>
      <c r="P1625" s="5">
        <f t="shared" si="151"/>
        <v>42.11</v>
      </c>
      <c r="Q1625" s="27" t="str">
        <f t="shared" si="152"/>
        <v>music</v>
      </c>
      <c r="R1625" s="27" t="str">
        <f t="shared" si="153"/>
        <v>rock</v>
      </c>
      <c r="S1625" s="14">
        <f t="shared" si="154"/>
        <v>41453.480196759258</v>
      </c>
      <c r="T1625" s="14">
        <f t="shared" si="155"/>
        <v>41513.480196759258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5">
        <v>1000</v>
      </c>
      <c r="E1626" s="5">
        <v>1180</v>
      </c>
      <c r="F1626" s="12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5">
        <f t="shared" si="151"/>
        <v>47.2</v>
      </c>
      <c r="Q1626" s="27" t="str">
        <f t="shared" si="152"/>
        <v>music</v>
      </c>
      <c r="R1626" s="27" t="str">
        <f t="shared" si="153"/>
        <v>rock</v>
      </c>
      <c r="S1626" s="14">
        <f t="shared" si="154"/>
        <v>41243.158969907403</v>
      </c>
      <c r="T1626" s="14">
        <f t="shared" si="155"/>
        <v>41283.158969907403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5">
        <v>7500</v>
      </c>
      <c r="E1627" s="5">
        <v>11650</v>
      </c>
      <c r="F1627" s="12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</v>
      </c>
      <c r="P1627" s="5">
        <f t="shared" si="151"/>
        <v>112.02</v>
      </c>
      <c r="Q1627" s="27" t="str">
        <f t="shared" si="152"/>
        <v>music</v>
      </c>
      <c r="R1627" s="27" t="str">
        <f t="shared" si="153"/>
        <v>rock</v>
      </c>
      <c r="S1627" s="14">
        <f t="shared" si="154"/>
        <v>41135.491354166668</v>
      </c>
      <c r="T1627" s="14">
        <f t="shared" si="155"/>
        <v>41163.491354166668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5">
        <v>8000</v>
      </c>
      <c r="E1628" s="5">
        <v>8095</v>
      </c>
      <c r="F1628" s="12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</v>
      </c>
      <c r="P1628" s="5">
        <f t="shared" si="151"/>
        <v>74.95</v>
      </c>
      <c r="Q1628" s="27" t="str">
        <f t="shared" si="152"/>
        <v>music</v>
      </c>
      <c r="R1628" s="27" t="str">
        <f t="shared" si="153"/>
        <v>rock</v>
      </c>
      <c r="S1628" s="14">
        <f t="shared" si="154"/>
        <v>41579.639664351853</v>
      </c>
      <c r="T1628" s="14">
        <f t="shared" si="155"/>
        <v>41609.681331018517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5">
        <v>2000</v>
      </c>
      <c r="E1629" s="5">
        <v>2340</v>
      </c>
      <c r="F1629" s="12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5">
        <f t="shared" si="151"/>
        <v>61.58</v>
      </c>
      <c r="Q1629" s="27" t="str">
        <f t="shared" si="152"/>
        <v>music</v>
      </c>
      <c r="R1629" s="27" t="str">
        <f t="shared" si="153"/>
        <v>rock</v>
      </c>
      <c r="S1629" s="14">
        <f t="shared" si="154"/>
        <v>41205.498715277776</v>
      </c>
      <c r="T1629" s="14">
        <f t="shared" si="155"/>
        <v>41238.999305555553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5">
        <v>4000</v>
      </c>
      <c r="E1630" s="5">
        <v>4037</v>
      </c>
      <c r="F1630" s="12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101</v>
      </c>
      <c r="P1630" s="5">
        <f t="shared" si="151"/>
        <v>45.88</v>
      </c>
      <c r="Q1630" s="27" t="str">
        <f t="shared" si="152"/>
        <v>music</v>
      </c>
      <c r="R1630" s="27" t="str">
        <f t="shared" si="153"/>
        <v>rock</v>
      </c>
      <c r="S1630" s="14">
        <f t="shared" si="154"/>
        <v>41774.528726851851</v>
      </c>
      <c r="T1630" s="14">
        <f t="shared" si="155"/>
        <v>41807.528726851851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5">
        <v>6000</v>
      </c>
      <c r="E1631" s="5">
        <v>6220</v>
      </c>
      <c r="F1631" s="12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104</v>
      </c>
      <c r="P1631" s="5">
        <f t="shared" si="151"/>
        <v>75.849999999999994</v>
      </c>
      <c r="Q1631" s="27" t="str">
        <f t="shared" si="152"/>
        <v>music</v>
      </c>
      <c r="R1631" s="27" t="str">
        <f t="shared" si="153"/>
        <v>rock</v>
      </c>
      <c r="S1631" s="14">
        <f t="shared" si="154"/>
        <v>41645.658946759257</v>
      </c>
      <c r="T1631" s="14">
        <f t="shared" si="155"/>
        <v>41690.658946759257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5">
        <v>4000</v>
      </c>
      <c r="E1632" s="5">
        <v>10610</v>
      </c>
      <c r="F1632" s="1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</v>
      </c>
      <c r="P1632" s="5">
        <f t="shared" si="151"/>
        <v>84.21</v>
      </c>
      <c r="Q1632" s="27" t="str">
        <f t="shared" si="152"/>
        <v>music</v>
      </c>
      <c r="R1632" s="27" t="str">
        <f t="shared" si="153"/>
        <v>rock</v>
      </c>
      <c r="S1632" s="14">
        <f t="shared" si="154"/>
        <v>40939.629340277774</v>
      </c>
      <c r="T1632" s="14">
        <f t="shared" si="155"/>
        <v>40970.082638888889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5">
        <v>10000</v>
      </c>
      <c r="E1633" s="5">
        <v>15591</v>
      </c>
      <c r="F1633" s="12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156</v>
      </c>
      <c r="P1633" s="5">
        <f t="shared" si="151"/>
        <v>117.23</v>
      </c>
      <c r="Q1633" s="27" t="str">
        <f t="shared" si="152"/>
        <v>music</v>
      </c>
      <c r="R1633" s="27" t="str">
        <f t="shared" si="153"/>
        <v>rock</v>
      </c>
      <c r="S1633" s="14">
        <f t="shared" si="154"/>
        <v>41164.65116898148</v>
      </c>
      <c r="T1633" s="14">
        <f t="shared" si="155"/>
        <v>41194.65116898148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5">
        <v>4000</v>
      </c>
      <c r="E1634" s="5">
        <v>4065</v>
      </c>
      <c r="F1634" s="12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102</v>
      </c>
      <c r="P1634" s="5">
        <f t="shared" si="151"/>
        <v>86.49</v>
      </c>
      <c r="Q1634" s="27" t="str">
        <f t="shared" si="152"/>
        <v>music</v>
      </c>
      <c r="R1634" s="27" t="str">
        <f t="shared" si="153"/>
        <v>rock</v>
      </c>
      <c r="S1634" s="14">
        <f t="shared" si="154"/>
        <v>40750.132569444439</v>
      </c>
      <c r="T1634" s="14">
        <f t="shared" si="155"/>
        <v>40810.132569444439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5">
        <v>10000</v>
      </c>
      <c r="E1635" s="5">
        <v>10000</v>
      </c>
      <c r="F1635" s="12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5">
        <f t="shared" si="151"/>
        <v>172.41</v>
      </c>
      <c r="Q1635" s="27" t="str">
        <f t="shared" si="152"/>
        <v>music</v>
      </c>
      <c r="R1635" s="27" t="str">
        <f t="shared" si="153"/>
        <v>rock</v>
      </c>
      <c r="S1635" s="14">
        <f t="shared" si="154"/>
        <v>40896.675416666665</v>
      </c>
      <c r="T1635" s="14">
        <f t="shared" si="155"/>
        <v>40924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5">
        <v>2000</v>
      </c>
      <c r="E1636" s="5">
        <v>2010</v>
      </c>
      <c r="F1636" s="12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101</v>
      </c>
      <c r="P1636" s="5">
        <f t="shared" si="151"/>
        <v>62.81</v>
      </c>
      <c r="Q1636" s="27" t="str">
        <f t="shared" si="152"/>
        <v>music</v>
      </c>
      <c r="R1636" s="27" t="str">
        <f t="shared" si="153"/>
        <v>rock</v>
      </c>
      <c r="S1636" s="14">
        <f t="shared" si="154"/>
        <v>40657.981493055551</v>
      </c>
      <c r="T1636" s="14">
        <f t="shared" si="155"/>
        <v>40696.040972222218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5">
        <v>2000</v>
      </c>
      <c r="E1637" s="5">
        <v>2506</v>
      </c>
      <c r="F1637" s="12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</v>
      </c>
      <c r="P1637" s="5">
        <f t="shared" si="151"/>
        <v>67.73</v>
      </c>
      <c r="Q1637" s="27" t="str">
        <f t="shared" si="152"/>
        <v>music</v>
      </c>
      <c r="R1637" s="27" t="str">
        <f t="shared" si="153"/>
        <v>rock</v>
      </c>
      <c r="S1637" s="14">
        <f t="shared" si="154"/>
        <v>42502.660428240742</v>
      </c>
      <c r="T1637" s="14">
        <f t="shared" si="155"/>
        <v>42562.660428240742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5">
        <v>4500</v>
      </c>
      <c r="E1638" s="5">
        <v>4660</v>
      </c>
      <c r="F1638" s="12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104</v>
      </c>
      <c r="P1638" s="5">
        <f t="shared" si="151"/>
        <v>53.56</v>
      </c>
      <c r="Q1638" s="27" t="str">
        <f t="shared" si="152"/>
        <v>music</v>
      </c>
      <c r="R1638" s="27" t="str">
        <f t="shared" si="153"/>
        <v>rock</v>
      </c>
      <c r="S1638" s="14">
        <f t="shared" si="154"/>
        <v>40662.878333333334</v>
      </c>
      <c r="T1638" s="14">
        <f t="shared" si="155"/>
        <v>40705.958333333328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5">
        <v>500</v>
      </c>
      <c r="E1639" s="5">
        <v>519</v>
      </c>
      <c r="F1639" s="12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104</v>
      </c>
      <c r="P1639" s="5">
        <f t="shared" si="151"/>
        <v>34.6</v>
      </c>
      <c r="Q1639" s="27" t="str">
        <f t="shared" si="152"/>
        <v>music</v>
      </c>
      <c r="R1639" s="27" t="str">
        <f t="shared" si="153"/>
        <v>rock</v>
      </c>
      <c r="S1639" s="14">
        <f t="shared" si="154"/>
        <v>40122.543287037035</v>
      </c>
      <c r="T1639" s="14">
        <f t="shared" si="155"/>
        <v>40178.777083333334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5">
        <v>1000</v>
      </c>
      <c r="E1640" s="5">
        <v>1050</v>
      </c>
      <c r="F1640" s="12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5">
        <f t="shared" si="151"/>
        <v>38.89</v>
      </c>
      <c r="Q1640" s="27" t="str">
        <f t="shared" si="152"/>
        <v>music</v>
      </c>
      <c r="R1640" s="27" t="str">
        <f t="shared" si="153"/>
        <v>rock</v>
      </c>
      <c r="S1640" s="14">
        <f t="shared" si="154"/>
        <v>41288.478796296295</v>
      </c>
      <c r="T1640" s="14">
        <f t="shared" si="155"/>
        <v>41333.684027777774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5">
        <v>1800</v>
      </c>
      <c r="E1641" s="5">
        <v>1800</v>
      </c>
      <c r="F1641" s="12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5">
        <f t="shared" si="151"/>
        <v>94.74</v>
      </c>
      <c r="Q1641" s="27" t="str">
        <f t="shared" si="152"/>
        <v>music</v>
      </c>
      <c r="R1641" s="27" t="str">
        <f t="shared" si="153"/>
        <v>rock</v>
      </c>
      <c r="S1641" s="14">
        <f t="shared" si="154"/>
        <v>40941.444039351853</v>
      </c>
      <c r="T1641" s="14">
        <f t="shared" si="155"/>
        <v>40971.444039351853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5">
        <v>400</v>
      </c>
      <c r="E1642" s="5">
        <v>679.44</v>
      </c>
      <c r="F1642" s="1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170</v>
      </c>
      <c r="P1642" s="5">
        <f t="shared" si="151"/>
        <v>39.97</v>
      </c>
      <c r="Q1642" s="27" t="str">
        <f t="shared" si="152"/>
        <v>music</v>
      </c>
      <c r="R1642" s="27" t="str">
        <f t="shared" si="153"/>
        <v>rock</v>
      </c>
      <c r="S1642" s="14">
        <f t="shared" si="154"/>
        <v>40379.022627314815</v>
      </c>
      <c r="T1642" s="14">
        <f t="shared" si="155"/>
        <v>40392.874305555553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5">
        <v>2500</v>
      </c>
      <c r="E1643" s="5">
        <v>2535</v>
      </c>
      <c r="F1643" s="12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</v>
      </c>
      <c r="P1643" s="5">
        <f t="shared" si="151"/>
        <v>97.5</v>
      </c>
      <c r="Q1643" s="27" t="str">
        <f t="shared" si="152"/>
        <v>music</v>
      </c>
      <c r="R1643" s="27" t="str">
        <f t="shared" si="153"/>
        <v>pop</v>
      </c>
      <c r="S1643" s="14">
        <f t="shared" si="154"/>
        <v>41962.388240740744</v>
      </c>
      <c r="T1643" s="14">
        <f t="shared" si="155"/>
        <v>41992.388240740744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5">
        <v>1200</v>
      </c>
      <c r="E1644" s="5">
        <v>1200</v>
      </c>
      <c r="F1644" s="12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5">
        <f t="shared" si="151"/>
        <v>42.86</v>
      </c>
      <c r="Q1644" s="27" t="str">
        <f t="shared" si="152"/>
        <v>music</v>
      </c>
      <c r="R1644" s="27" t="str">
        <f t="shared" si="153"/>
        <v>pop</v>
      </c>
      <c r="S1644" s="14">
        <f t="shared" si="154"/>
        <v>40687.816284722219</v>
      </c>
      <c r="T1644" s="14">
        <f t="shared" si="155"/>
        <v>40707.816284722219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5">
        <v>5000</v>
      </c>
      <c r="E1645" s="5">
        <v>6235</v>
      </c>
      <c r="F1645" s="12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125</v>
      </c>
      <c r="P1645" s="5">
        <f t="shared" si="151"/>
        <v>168.51</v>
      </c>
      <c r="Q1645" s="27" t="str">
        <f t="shared" si="152"/>
        <v>music</v>
      </c>
      <c r="R1645" s="27" t="str">
        <f t="shared" si="153"/>
        <v>pop</v>
      </c>
      <c r="S1645" s="14">
        <f t="shared" si="154"/>
        <v>41146.615879629629</v>
      </c>
      <c r="T1645" s="14">
        <f t="shared" si="155"/>
        <v>41176.615879629629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5">
        <v>10000</v>
      </c>
      <c r="E1646" s="5">
        <v>10950</v>
      </c>
      <c r="F1646" s="12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110.00000000000001</v>
      </c>
      <c r="P1646" s="5">
        <f t="shared" si="151"/>
        <v>85.55</v>
      </c>
      <c r="Q1646" s="27" t="str">
        <f t="shared" si="152"/>
        <v>music</v>
      </c>
      <c r="R1646" s="27" t="str">
        <f t="shared" si="153"/>
        <v>pop</v>
      </c>
      <c r="S1646" s="14">
        <f t="shared" si="154"/>
        <v>41174.851388888885</v>
      </c>
      <c r="T1646" s="14">
        <f t="shared" si="155"/>
        <v>41234.893055555556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5">
        <v>5000</v>
      </c>
      <c r="E1647" s="5">
        <v>5540</v>
      </c>
      <c r="F1647" s="12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111.00000000000001</v>
      </c>
      <c r="P1647" s="5">
        <f t="shared" si="151"/>
        <v>554</v>
      </c>
      <c r="Q1647" s="27" t="str">
        <f t="shared" si="152"/>
        <v>music</v>
      </c>
      <c r="R1647" s="27" t="str">
        <f t="shared" si="153"/>
        <v>pop</v>
      </c>
      <c r="S1647" s="14">
        <f t="shared" si="154"/>
        <v>41521.409027777772</v>
      </c>
      <c r="T1647" s="14">
        <f t="shared" si="155"/>
        <v>41535.409027777772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5">
        <v>2000</v>
      </c>
      <c r="E1648" s="5">
        <v>2204</v>
      </c>
      <c r="F1648" s="12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110.00000000000001</v>
      </c>
      <c r="P1648" s="5">
        <f t="shared" si="151"/>
        <v>26.55</v>
      </c>
      <c r="Q1648" s="27" t="str">
        <f t="shared" si="152"/>
        <v>music</v>
      </c>
      <c r="R1648" s="27" t="str">
        <f t="shared" si="153"/>
        <v>pop</v>
      </c>
      <c r="S1648" s="14">
        <f t="shared" si="154"/>
        <v>41833.241932870369</v>
      </c>
      <c r="T1648" s="14">
        <f t="shared" si="155"/>
        <v>41865.549305555556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5">
        <v>5000</v>
      </c>
      <c r="E1649" s="5">
        <v>5236</v>
      </c>
      <c r="F1649" s="12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105</v>
      </c>
      <c r="P1649" s="5">
        <f t="shared" si="151"/>
        <v>113.83</v>
      </c>
      <c r="Q1649" s="27" t="str">
        <f t="shared" si="152"/>
        <v>music</v>
      </c>
      <c r="R1649" s="27" t="str">
        <f t="shared" si="153"/>
        <v>pop</v>
      </c>
      <c r="S1649" s="14">
        <f t="shared" si="154"/>
        <v>41039.201122685183</v>
      </c>
      <c r="T1649" s="14">
        <f t="shared" si="155"/>
        <v>41069.201122685183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5">
        <v>2300</v>
      </c>
      <c r="E1650" s="5">
        <v>2881</v>
      </c>
      <c r="F1650" s="12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</v>
      </c>
      <c r="P1650" s="5">
        <f t="shared" si="151"/>
        <v>32.01</v>
      </c>
      <c r="Q1650" s="27" t="str">
        <f t="shared" si="152"/>
        <v>music</v>
      </c>
      <c r="R1650" s="27" t="str">
        <f t="shared" si="153"/>
        <v>pop</v>
      </c>
      <c r="S1650" s="14">
        <f t="shared" si="154"/>
        <v>40592.496319444443</v>
      </c>
      <c r="T1650" s="14">
        <f t="shared" si="155"/>
        <v>40622.454652777778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5">
        <v>3800</v>
      </c>
      <c r="E1651" s="5">
        <v>3822.33</v>
      </c>
      <c r="F1651" s="12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101</v>
      </c>
      <c r="P1651" s="5">
        <f t="shared" si="151"/>
        <v>47.19</v>
      </c>
      <c r="Q1651" s="27" t="str">
        <f t="shared" si="152"/>
        <v>music</v>
      </c>
      <c r="R1651" s="27" t="str">
        <f t="shared" si="153"/>
        <v>pop</v>
      </c>
      <c r="S1651" s="14">
        <f t="shared" si="154"/>
        <v>41737.476331018515</v>
      </c>
      <c r="T1651" s="14">
        <f t="shared" si="155"/>
        <v>41782.476331018515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5">
        <v>2000</v>
      </c>
      <c r="E1652" s="5">
        <v>2831</v>
      </c>
      <c r="F1652" s="1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142</v>
      </c>
      <c r="P1652" s="5">
        <f t="shared" si="151"/>
        <v>88.47</v>
      </c>
      <c r="Q1652" s="27" t="str">
        <f t="shared" si="152"/>
        <v>music</v>
      </c>
      <c r="R1652" s="27" t="str">
        <f t="shared" si="153"/>
        <v>pop</v>
      </c>
      <c r="S1652" s="14">
        <f t="shared" si="154"/>
        <v>41526.227280092593</v>
      </c>
      <c r="T1652" s="14">
        <f t="shared" si="155"/>
        <v>41556.227280092593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5">
        <v>2000</v>
      </c>
      <c r="E1653" s="5">
        <v>2015</v>
      </c>
      <c r="F1653" s="12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101</v>
      </c>
      <c r="P1653" s="5">
        <f t="shared" si="151"/>
        <v>100.75</v>
      </c>
      <c r="Q1653" s="27" t="str">
        <f t="shared" si="152"/>
        <v>music</v>
      </c>
      <c r="R1653" s="27" t="str">
        <f t="shared" si="153"/>
        <v>pop</v>
      </c>
      <c r="S1653" s="14">
        <f t="shared" si="154"/>
        <v>40625.692361111105</v>
      </c>
      <c r="T1653" s="14">
        <f t="shared" si="155"/>
        <v>40659.082638888889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5">
        <v>4500</v>
      </c>
      <c r="E1654" s="5">
        <v>4530</v>
      </c>
      <c r="F1654" s="12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101</v>
      </c>
      <c r="P1654" s="5">
        <f t="shared" si="151"/>
        <v>64.709999999999994</v>
      </c>
      <c r="Q1654" s="27" t="str">
        <f t="shared" si="152"/>
        <v>music</v>
      </c>
      <c r="R1654" s="27" t="str">
        <f t="shared" si="153"/>
        <v>pop</v>
      </c>
      <c r="S1654" s="14">
        <f t="shared" si="154"/>
        <v>41572.284641203703</v>
      </c>
      <c r="T1654" s="14">
        <f t="shared" si="155"/>
        <v>41602.326307870368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5">
        <v>5000</v>
      </c>
      <c r="E1655" s="5">
        <v>8711.52</v>
      </c>
      <c r="F1655" s="12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</v>
      </c>
      <c r="P1655" s="5">
        <f t="shared" si="151"/>
        <v>51.85</v>
      </c>
      <c r="Q1655" s="27" t="str">
        <f t="shared" si="152"/>
        <v>music</v>
      </c>
      <c r="R1655" s="27" t="str">
        <f t="shared" si="153"/>
        <v>pop</v>
      </c>
      <c r="S1655" s="14">
        <f t="shared" si="154"/>
        <v>40626.626111111109</v>
      </c>
      <c r="T1655" s="14">
        <f t="shared" si="155"/>
        <v>40657.626111111109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5">
        <v>1100</v>
      </c>
      <c r="E1656" s="5">
        <v>1319</v>
      </c>
      <c r="F1656" s="12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120</v>
      </c>
      <c r="P1656" s="5">
        <f t="shared" si="151"/>
        <v>38.79</v>
      </c>
      <c r="Q1656" s="27" t="str">
        <f t="shared" si="152"/>
        <v>music</v>
      </c>
      <c r="R1656" s="27" t="str">
        <f t="shared" si="153"/>
        <v>pop</v>
      </c>
      <c r="S1656" s="14">
        <f t="shared" si="154"/>
        <v>40987.682407407403</v>
      </c>
      <c r="T1656" s="14">
        <f t="shared" si="155"/>
        <v>41017.682407407403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5">
        <v>1500</v>
      </c>
      <c r="E1657" s="5">
        <v>2143</v>
      </c>
      <c r="F1657" s="12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143</v>
      </c>
      <c r="P1657" s="5">
        <f t="shared" si="151"/>
        <v>44.65</v>
      </c>
      <c r="Q1657" s="27" t="str">
        <f t="shared" si="152"/>
        <v>music</v>
      </c>
      <c r="R1657" s="27" t="str">
        <f t="shared" si="153"/>
        <v>pop</v>
      </c>
      <c r="S1657" s="14">
        <f t="shared" si="154"/>
        <v>40974.583564814813</v>
      </c>
      <c r="T1657" s="14">
        <f t="shared" si="155"/>
        <v>41004.541898148142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5">
        <v>7500</v>
      </c>
      <c r="E1658" s="5">
        <v>7525.12</v>
      </c>
      <c r="F1658" s="12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</v>
      </c>
      <c r="P1658" s="5">
        <f t="shared" si="151"/>
        <v>156.77000000000001</v>
      </c>
      <c r="Q1658" s="27" t="str">
        <f t="shared" si="152"/>
        <v>music</v>
      </c>
      <c r="R1658" s="27" t="str">
        <f t="shared" si="153"/>
        <v>pop</v>
      </c>
      <c r="S1658" s="14">
        <f t="shared" si="154"/>
        <v>41226.720509259256</v>
      </c>
      <c r="T1658" s="14">
        <f t="shared" si="155"/>
        <v>41256.720509259256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5">
        <v>25000</v>
      </c>
      <c r="E1659" s="5">
        <v>26233.45</v>
      </c>
      <c r="F1659" s="12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105</v>
      </c>
      <c r="P1659" s="5">
        <f t="shared" si="151"/>
        <v>118.7</v>
      </c>
      <c r="Q1659" s="27" t="str">
        <f t="shared" si="152"/>
        <v>music</v>
      </c>
      <c r="R1659" s="27" t="str">
        <f t="shared" si="153"/>
        <v>pop</v>
      </c>
      <c r="S1659" s="14">
        <f t="shared" si="154"/>
        <v>41023.573703703703</v>
      </c>
      <c r="T1659" s="14">
        <f t="shared" si="155"/>
        <v>41053.573703703703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5">
        <v>6000</v>
      </c>
      <c r="E1660" s="5">
        <v>7934</v>
      </c>
      <c r="F1660" s="12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</v>
      </c>
      <c r="P1660" s="5">
        <f t="shared" si="151"/>
        <v>74.150000000000006</v>
      </c>
      <c r="Q1660" s="27" t="str">
        <f t="shared" si="152"/>
        <v>music</v>
      </c>
      <c r="R1660" s="27" t="str">
        <f t="shared" si="153"/>
        <v>pop</v>
      </c>
      <c r="S1660" s="14">
        <f t="shared" si="154"/>
        <v>41223.013506944444</v>
      </c>
      <c r="T1660" s="14">
        <f t="shared" si="155"/>
        <v>41261.388888888883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5">
        <v>500</v>
      </c>
      <c r="E1661" s="5">
        <v>564</v>
      </c>
      <c r="F1661" s="12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112.99999999999999</v>
      </c>
      <c r="P1661" s="5">
        <f t="shared" si="151"/>
        <v>12.53</v>
      </c>
      <c r="Q1661" s="27" t="str">
        <f t="shared" si="152"/>
        <v>music</v>
      </c>
      <c r="R1661" s="27" t="str">
        <f t="shared" si="153"/>
        <v>pop</v>
      </c>
      <c r="S1661" s="14">
        <f t="shared" si="154"/>
        <v>41596.705104166664</v>
      </c>
      <c r="T1661" s="14">
        <f t="shared" si="155"/>
        <v>41625.291666666664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5">
        <v>80</v>
      </c>
      <c r="E1662" s="5">
        <v>1003</v>
      </c>
      <c r="F1662" s="1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1254</v>
      </c>
      <c r="P1662" s="5">
        <f t="shared" si="151"/>
        <v>27.86</v>
      </c>
      <c r="Q1662" s="27" t="str">
        <f t="shared" si="152"/>
        <v>music</v>
      </c>
      <c r="R1662" s="27" t="str">
        <f t="shared" si="153"/>
        <v>pop</v>
      </c>
      <c r="S1662" s="14">
        <f t="shared" si="154"/>
        <v>42459.485532407409</v>
      </c>
      <c r="T1662" s="14">
        <f t="shared" si="155"/>
        <v>42490.707638888889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5">
        <v>7900</v>
      </c>
      <c r="E1663" s="5">
        <v>8098</v>
      </c>
      <c r="F1663" s="12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103</v>
      </c>
      <c r="P1663" s="5">
        <f t="shared" si="151"/>
        <v>80.180000000000007</v>
      </c>
      <c r="Q1663" s="27" t="str">
        <f t="shared" si="152"/>
        <v>music</v>
      </c>
      <c r="R1663" s="27" t="str">
        <f t="shared" si="153"/>
        <v>pop</v>
      </c>
      <c r="S1663" s="14">
        <f t="shared" si="154"/>
        <v>42343.789710648147</v>
      </c>
      <c r="T1663" s="14">
        <f t="shared" si="155"/>
        <v>42386.666666666664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5">
        <v>8000</v>
      </c>
      <c r="E1664" s="5">
        <v>8211</v>
      </c>
      <c r="F1664" s="12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103</v>
      </c>
      <c r="P1664" s="5">
        <f t="shared" si="151"/>
        <v>132.44</v>
      </c>
      <c r="Q1664" s="27" t="str">
        <f t="shared" si="152"/>
        <v>music</v>
      </c>
      <c r="R1664" s="27" t="str">
        <f t="shared" si="153"/>
        <v>pop</v>
      </c>
      <c r="S1664" s="14">
        <f t="shared" si="154"/>
        <v>40847.99</v>
      </c>
      <c r="T1664" s="14">
        <f t="shared" si="155"/>
        <v>40908.031666666662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5">
        <v>1000</v>
      </c>
      <c r="E1665" s="5">
        <v>1080</v>
      </c>
      <c r="F1665" s="12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5">
        <f t="shared" si="151"/>
        <v>33.75</v>
      </c>
      <c r="Q1665" s="27" t="str">
        <f t="shared" si="152"/>
        <v>music</v>
      </c>
      <c r="R1665" s="27" t="str">
        <f t="shared" si="153"/>
        <v>pop</v>
      </c>
      <c r="S1665" s="14">
        <f t="shared" si="154"/>
        <v>42005.813738425924</v>
      </c>
      <c r="T1665" s="14">
        <f t="shared" si="155"/>
        <v>42035.813738425924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5">
        <v>2500</v>
      </c>
      <c r="E1666" s="5">
        <v>3060.22</v>
      </c>
      <c r="F1666" s="12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</v>
      </c>
      <c r="P1666" s="5">
        <f t="shared" si="151"/>
        <v>34.380000000000003</v>
      </c>
      <c r="Q1666" s="27" t="str">
        <f t="shared" si="152"/>
        <v>music</v>
      </c>
      <c r="R1666" s="27" t="str">
        <f t="shared" si="153"/>
        <v>pop</v>
      </c>
      <c r="S1666" s="14">
        <f t="shared" si="154"/>
        <v>40939.553449074068</v>
      </c>
      <c r="T1666" s="14">
        <f t="shared" si="155"/>
        <v>40983.957638888889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5">
        <v>3500</v>
      </c>
      <c r="E1667" s="5">
        <v>4181</v>
      </c>
      <c r="F1667" s="12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ROUND(E1667/D1667,2)*100</f>
        <v>119</v>
      </c>
      <c r="P1667" s="5">
        <f t="shared" ref="P1667:P1730" si="157">IF(L1667=0,0,ROUND(E1667/L1667,2))</f>
        <v>44.96</v>
      </c>
      <c r="Q1667" s="27" t="str">
        <f t="shared" ref="Q1667:Q1730" si="158">IF((FIND("/",N1667,1)&gt;0),
LEFT(N1667,(FIND("/",N1667,1)-1)),N1667)</f>
        <v>music</v>
      </c>
      <c r="R1667" s="27" t="str">
        <f t="shared" ref="R1667:R1730" si="159">IF((FIND("/",N1667,1)&gt;0),
RIGHT(N1667,(LEN(N1667)-1-LEN(Q1667))),"")</f>
        <v>pop</v>
      </c>
      <c r="S1667" s="14">
        <f t="shared" ref="S1667:S1730" si="160">(((J1667/60)/60)/24)+DATE(1970,1,1)+(-5/24)</f>
        <v>40564.441122685181</v>
      </c>
      <c r="T1667" s="14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5">
        <v>2500</v>
      </c>
      <c r="E1668" s="5">
        <v>4022</v>
      </c>
      <c r="F1668" s="12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161</v>
      </c>
      <c r="P1668" s="5">
        <f t="shared" si="157"/>
        <v>41.04</v>
      </c>
      <c r="Q1668" s="27" t="str">
        <f t="shared" si="158"/>
        <v>music</v>
      </c>
      <c r="R1668" s="27" t="str">
        <f t="shared" si="159"/>
        <v>pop</v>
      </c>
      <c r="S1668" s="14">
        <f t="shared" si="160"/>
        <v>41331.04482638889</v>
      </c>
      <c r="T1668" s="14">
        <f t="shared" si="161"/>
        <v>41361.003159722219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5">
        <v>3400</v>
      </c>
      <c r="E1669" s="5">
        <v>4313</v>
      </c>
      <c r="F1669" s="12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127</v>
      </c>
      <c r="P1669" s="5">
        <f t="shared" si="157"/>
        <v>52.6</v>
      </c>
      <c r="Q1669" s="27" t="str">
        <f t="shared" si="158"/>
        <v>music</v>
      </c>
      <c r="R1669" s="27" t="str">
        <f t="shared" si="159"/>
        <v>pop</v>
      </c>
      <c r="S1669" s="14">
        <f t="shared" si="160"/>
        <v>41681.862245370365</v>
      </c>
      <c r="T1669" s="14">
        <f t="shared" si="161"/>
        <v>41709.082638888889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5">
        <v>8000</v>
      </c>
      <c r="E1670" s="5">
        <v>8211</v>
      </c>
      <c r="F1670" s="12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103</v>
      </c>
      <c r="P1670" s="5">
        <f t="shared" si="157"/>
        <v>70.78</v>
      </c>
      <c r="Q1670" s="27" t="str">
        <f t="shared" si="158"/>
        <v>music</v>
      </c>
      <c r="R1670" s="27" t="str">
        <f t="shared" si="159"/>
        <v>pop</v>
      </c>
      <c r="S1670" s="14">
        <f t="shared" si="160"/>
        <v>40844.941423611104</v>
      </c>
      <c r="T1670" s="14">
        <f t="shared" si="161"/>
        <v>40874.983090277776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5">
        <v>2000</v>
      </c>
      <c r="E1671" s="5">
        <v>2795</v>
      </c>
      <c r="F1671" s="12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140</v>
      </c>
      <c r="P1671" s="5">
        <f t="shared" si="157"/>
        <v>53.75</v>
      </c>
      <c r="Q1671" s="27" t="str">
        <f t="shared" si="158"/>
        <v>music</v>
      </c>
      <c r="R1671" s="27" t="str">
        <f t="shared" si="159"/>
        <v>pop</v>
      </c>
      <c r="S1671" s="14">
        <f t="shared" si="160"/>
        <v>42461.676805555551</v>
      </c>
      <c r="T1671" s="14">
        <f t="shared" si="161"/>
        <v>42521.676805555551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5">
        <v>1000</v>
      </c>
      <c r="E1672" s="5">
        <v>1026</v>
      </c>
      <c r="F1672" s="1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103</v>
      </c>
      <c r="P1672" s="5">
        <f t="shared" si="157"/>
        <v>44.61</v>
      </c>
      <c r="Q1672" s="27" t="str">
        <f t="shared" si="158"/>
        <v>music</v>
      </c>
      <c r="R1672" s="27" t="str">
        <f t="shared" si="159"/>
        <v>pop</v>
      </c>
      <c r="S1672" s="14">
        <f t="shared" si="160"/>
        <v>40313.722210648149</v>
      </c>
      <c r="T1672" s="14">
        <f t="shared" si="161"/>
        <v>40363.958333333328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5">
        <v>2000</v>
      </c>
      <c r="E1673" s="5">
        <v>2013.47</v>
      </c>
      <c r="F1673" s="12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101</v>
      </c>
      <c r="P1673" s="5">
        <f t="shared" si="157"/>
        <v>26.15</v>
      </c>
      <c r="Q1673" s="27" t="str">
        <f t="shared" si="158"/>
        <v>music</v>
      </c>
      <c r="R1673" s="27" t="str">
        <f t="shared" si="159"/>
        <v>pop</v>
      </c>
      <c r="S1673" s="14">
        <f t="shared" si="160"/>
        <v>42553.335810185185</v>
      </c>
      <c r="T1673" s="14">
        <f t="shared" si="161"/>
        <v>42583.335810185185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5">
        <v>1700</v>
      </c>
      <c r="E1674" s="5">
        <v>1920</v>
      </c>
      <c r="F1674" s="12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112.99999999999999</v>
      </c>
      <c r="P1674" s="5">
        <f t="shared" si="157"/>
        <v>39.18</v>
      </c>
      <c r="Q1674" s="27" t="str">
        <f t="shared" si="158"/>
        <v>music</v>
      </c>
      <c r="R1674" s="27" t="str">
        <f t="shared" si="159"/>
        <v>pop</v>
      </c>
      <c r="S1674" s="14">
        <f t="shared" si="160"/>
        <v>41034.448263888888</v>
      </c>
      <c r="T1674" s="14">
        <f t="shared" si="161"/>
        <v>41064.448263888888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5">
        <v>2100</v>
      </c>
      <c r="E1675" s="5">
        <v>2690</v>
      </c>
      <c r="F1675" s="12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</v>
      </c>
      <c r="P1675" s="5">
        <f t="shared" si="157"/>
        <v>45.59</v>
      </c>
      <c r="Q1675" s="27" t="str">
        <f t="shared" si="158"/>
        <v>music</v>
      </c>
      <c r="R1675" s="27" t="str">
        <f t="shared" si="159"/>
        <v>pop</v>
      </c>
      <c r="S1675" s="14">
        <f t="shared" si="160"/>
        <v>42039.670046296298</v>
      </c>
      <c r="T1675" s="14">
        <f t="shared" si="161"/>
        <v>42069.670046296298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5">
        <v>5000</v>
      </c>
      <c r="E1676" s="5">
        <v>10085</v>
      </c>
      <c r="F1676" s="12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202</v>
      </c>
      <c r="P1676" s="5">
        <f t="shared" si="157"/>
        <v>89.25</v>
      </c>
      <c r="Q1676" s="27" t="str">
        <f t="shared" si="158"/>
        <v>music</v>
      </c>
      <c r="R1676" s="27" t="str">
        <f t="shared" si="159"/>
        <v>pop</v>
      </c>
      <c r="S1676" s="14">
        <f t="shared" si="160"/>
        <v>42569.397060185183</v>
      </c>
      <c r="T1676" s="14">
        <f t="shared" si="161"/>
        <v>42600.082638888889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5">
        <v>1000</v>
      </c>
      <c r="E1677" s="5">
        <v>1374.16</v>
      </c>
      <c r="F1677" s="12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</v>
      </c>
      <c r="P1677" s="5">
        <f t="shared" si="157"/>
        <v>40.42</v>
      </c>
      <c r="Q1677" s="27" t="str">
        <f t="shared" si="158"/>
        <v>music</v>
      </c>
      <c r="R1677" s="27" t="str">
        <f t="shared" si="159"/>
        <v>pop</v>
      </c>
      <c r="S1677" s="14">
        <f t="shared" si="160"/>
        <v>40802.524768518517</v>
      </c>
      <c r="T1677" s="14">
        <f t="shared" si="161"/>
        <v>40832.710416666661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5">
        <v>3000</v>
      </c>
      <c r="E1678" s="5">
        <v>3460</v>
      </c>
      <c r="F1678" s="12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114.99999999999999</v>
      </c>
      <c r="P1678" s="5">
        <f t="shared" si="157"/>
        <v>82.38</v>
      </c>
      <c r="Q1678" s="27" t="str">
        <f t="shared" si="158"/>
        <v>music</v>
      </c>
      <c r="R1678" s="27" t="str">
        <f t="shared" si="159"/>
        <v>pop</v>
      </c>
      <c r="S1678" s="14">
        <f t="shared" si="160"/>
        <v>40973.517905092594</v>
      </c>
      <c r="T1678" s="14">
        <f t="shared" si="161"/>
        <v>41019.957638888889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5">
        <v>6000</v>
      </c>
      <c r="E1679" s="5">
        <v>6700</v>
      </c>
      <c r="F1679" s="12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112.00000000000001</v>
      </c>
      <c r="P1679" s="5">
        <f t="shared" si="157"/>
        <v>159.52000000000001</v>
      </c>
      <c r="Q1679" s="27" t="str">
        <f t="shared" si="158"/>
        <v>music</v>
      </c>
      <c r="R1679" s="27" t="str">
        <f t="shared" si="159"/>
        <v>pop</v>
      </c>
      <c r="S1679" s="14">
        <f t="shared" si="160"/>
        <v>42416.198796296296</v>
      </c>
      <c r="T1679" s="14">
        <f t="shared" si="161"/>
        <v>42476.040972222218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5">
        <v>1500</v>
      </c>
      <c r="E1680" s="5">
        <v>1776</v>
      </c>
      <c r="F1680" s="12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</v>
      </c>
      <c r="P1680" s="5">
        <f t="shared" si="157"/>
        <v>36.24</v>
      </c>
      <c r="Q1680" s="27" t="str">
        <f t="shared" si="158"/>
        <v>music</v>
      </c>
      <c r="R1680" s="27" t="str">
        <f t="shared" si="159"/>
        <v>pop</v>
      </c>
      <c r="S1680" s="14">
        <f t="shared" si="160"/>
        <v>41662.646655092591</v>
      </c>
      <c r="T1680" s="14">
        <f t="shared" si="161"/>
        <v>41676.646655092591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5">
        <v>2000</v>
      </c>
      <c r="E1681" s="5">
        <v>3500</v>
      </c>
      <c r="F1681" s="12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5">
        <f t="shared" si="157"/>
        <v>62.5</v>
      </c>
      <c r="Q1681" s="27" t="str">
        <f t="shared" si="158"/>
        <v>music</v>
      </c>
      <c r="R1681" s="27" t="str">
        <f t="shared" si="159"/>
        <v>pop</v>
      </c>
      <c r="S1681" s="14">
        <f t="shared" si="160"/>
        <v>40722.860474537032</v>
      </c>
      <c r="T1681" s="14">
        <f t="shared" si="161"/>
        <v>40745.860474537032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5">
        <v>1000</v>
      </c>
      <c r="E1682" s="5">
        <v>1175</v>
      </c>
      <c r="F1682" s="1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118</v>
      </c>
      <c r="P1682" s="5">
        <f t="shared" si="157"/>
        <v>47</v>
      </c>
      <c r="Q1682" s="27" t="str">
        <f t="shared" si="158"/>
        <v>music</v>
      </c>
      <c r="R1682" s="27" t="str">
        <f t="shared" si="159"/>
        <v>pop</v>
      </c>
      <c r="S1682" s="14">
        <f t="shared" si="160"/>
        <v>41802.549386574072</v>
      </c>
      <c r="T1682" s="14">
        <f t="shared" si="161"/>
        <v>41832.549386574072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5">
        <v>65000</v>
      </c>
      <c r="E1683" s="5">
        <v>65924.38</v>
      </c>
      <c r="F1683" s="12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</v>
      </c>
      <c r="P1683" s="5">
        <f t="shared" si="157"/>
        <v>74.58</v>
      </c>
      <c r="Q1683" s="27" t="str">
        <f t="shared" si="158"/>
        <v>music</v>
      </c>
      <c r="R1683" s="27" t="str">
        <f t="shared" si="159"/>
        <v>faith</v>
      </c>
      <c r="S1683" s="14">
        <f t="shared" si="160"/>
        <v>42773.91300925926</v>
      </c>
      <c r="T1683" s="14">
        <f t="shared" si="161"/>
        <v>42822.874999999993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5">
        <v>6000</v>
      </c>
      <c r="E1684" s="5">
        <v>0</v>
      </c>
      <c r="F1684" s="12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>
        <f t="shared" si="157"/>
        <v>0</v>
      </c>
      <c r="Q1684" s="27" t="str">
        <f t="shared" si="158"/>
        <v>music</v>
      </c>
      <c r="R1684" s="27" t="str">
        <f t="shared" si="159"/>
        <v>faith</v>
      </c>
      <c r="S1684" s="14">
        <f t="shared" si="160"/>
        <v>42779.005324074074</v>
      </c>
      <c r="T1684" s="14">
        <f t="shared" si="161"/>
        <v>42838.963657407403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5">
        <v>3500</v>
      </c>
      <c r="E1685" s="5">
        <v>760</v>
      </c>
      <c r="F1685" s="12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22</v>
      </c>
      <c r="P1685" s="5">
        <f t="shared" si="157"/>
        <v>76</v>
      </c>
      <c r="Q1685" s="27" t="str">
        <f t="shared" si="158"/>
        <v>music</v>
      </c>
      <c r="R1685" s="27" t="str">
        <f t="shared" si="159"/>
        <v>faith</v>
      </c>
      <c r="S1685" s="14">
        <f t="shared" si="160"/>
        <v>42808.57335648148</v>
      </c>
      <c r="T1685" s="14">
        <f t="shared" si="161"/>
        <v>42832.57335648148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5">
        <v>8000</v>
      </c>
      <c r="E1686" s="5">
        <v>8730</v>
      </c>
      <c r="F1686" s="12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109.00000000000001</v>
      </c>
      <c r="P1686" s="5">
        <f t="shared" si="157"/>
        <v>86.44</v>
      </c>
      <c r="Q1686" s="27" t="str">
        <f t="shared" si="158"/>
        <v>music</v>
      </c>
      <c r="R1686" s="27" t="str">
        <f t="shared" si="159"/>
        <v>faith</v>
      </c>
      <c r="S1686" s="14">
        <f t="shared" si="160"/>
        <v>42783.606956018521</v>
      </c>
      <c r="T1686" s="14">
        <f t="shared" si="161"/>
        <v>42811.565289351849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5">
        <v>350</v>
      </c>
      <c r="E1687" s="5">
        <v>360</v>
      </c>
      <c r="F1687" s="12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103</v>
      </c>
      <c r="P1687" s="5">
        <f t="shared" si="157"/>
        <v>24</v>
      </c>
      <c r="Q1687" s="27" t="str">
        <f t="shared" si="158"/>
        <v>music</v>
      </c>
      <c r="R1687" s="27" t="str">
        <f t="shared" si="159"/>
        <v>faith</v>
      </c>
      <c r="S1687" s="14">
        <f t="shared" si="160"/>
        <v>42788.041932870365</v>
      </c>
      <c r="T1687" s="14">
        <f t="shared" si="161"/>
        <v>42818.0002662037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5">
        <v>5000</v>
      </c>
      <c r="E1688" s="5">
        <v>18</v>
      </c>
      <c r="F1688" s="12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</v>
      </c>
      <c r="P1688" s="5">
        <f t="shared" si="157"/>
        <v>18</v>
      </c>
      <c r="Q1688" s="27" t="str">
        <f t="shared" si="158"/>
        <v>music</v>
      </c>
      <c r="R1688" s="27" t="str">
        <f t="shared" si="159"/>
        <v>faith</v>
      </c>
      <c r="S1688" s="14">
        <f t="shared" si="160"/>
        <v>42792.635636574072</v>
      </c>
      <c r="T1688" s="14">
        <f t="shared" si="161"/>
        <v>42852.593969907401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5">
        <v>10000</v>
      </c>
      <c r="E1689" s="5">
        <v>3125</v>
      </c>
      <c r="F1689" s="12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</v>
      </c>
      <c r="P1689" s="5">
        <f t="shared" si="157"/>
        <v>80.13</v>
      </c>
      <c r="Q1689" s="27" t="str">
        <f t="shared" si="158"/>
        <v>music</v>
      </c>
      <c r="R1689" s="27" t="str">
        <f t="shared" si="159"/>
        <v>faith</v>
      </c>
      <c r="S1689" s="14">
        <f t="shared" si="160"/>
        <v>42801.838483796295</v>
      </c>
      <c r="T1689" s="14">
        <f t="shared" si="161"/>
        <v>42835.635416666664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5">
        <v>4000</v>
      </c>
      <c r="E1690" s="5">
        <v>1772</v>
      </c>
      <c r="F1690" s="12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</v>
      </c>
      <c r="P1690" s="5">
        <f t="shared" si="157"/>
        <v>253.14</v>
      </c>
      <c r="Q1690" s="27" t="str">
        <f t="shared" si="158"/>
        <v>music</v>
      </c>
      <c r="R1690" s="27" t="str">
        <f t="shared" si="159"/>
        <v>faith</v>
      </c>
      <c r="S1690" s="14">
        <f t="shared" si="160"/>
        <v>42804.326319444437</v>
      </c>
      <c r="T1690" s="14">
        <f t="shared" si="161"/>
        <v>42834.28465277778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5">
        <v>2400</v>
      </c>
      <c r="E1691" s="5">
        <v>2400</v>
      </c>
      <c r="F1691" s="12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5">
        <f t="shared" si="157"/>
        <v>171.43</v>
      </c>
      <c r="Q1691" s="27" t="str">
        <f t="shared" si="158"/>
        <v>music</v>
      </c>
      <c r="R1691" s="27" t="str">
        <f t="shared" si="159"/>
        <v>faith</v>
      </c>
      <c r="S1691" s="14">
        <f t="shared" si="160"/>
        <v>42780.734143518515</v>
      </c>
      <c r="T1691" s="14">
        <f t="shared" si="161"/>
        <v>42810.692476851851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5">
        <v>2500</v>
      </c>
      <c r="E1692" s="5">
        <v>635</v>
      </c>
      <c r="F1692" s="1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</v>
      </c>
      <c r="P1692" s="5">
        <f t="shared" si="157"/>
        <v>57.73</v>
      </c>
      <c r="Q1692" s="27" t="str">
        <f t="shared" si="158"/>
        <v>music</v>
      </c>
      <c r="R1692" s="27" t="str">
        <f t="shared" si="159"/>
        <v>faith</v>
      </c>
      <c r="S1692" s="14">
        <f t="shared" si="160"/>
        <v>42801.222708333335</v>
      </c>
      <c r="T1692" s="14">
        <f t="shared" si="161"/>
        <v>42831.181041666663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5">
        <v>30000</v>
      </c>
      <c r="E1693" s="5">
        <v>10042</v>
      </c>
      <c r="F1693" s="12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</v>
      </c>
      <c r="P1693" s="5">
        <f t="shared" si="157"/>
        <v>264.26</v>
      </c>
      <c r="Q1693" s="27" t="str">
        <f t="shared" si="158"/>
        <v>music</v>
      </c>
      <c r="R1693" s="27" t="str">
        <f t="shared" si="159"/>
        <v>faith</v>
      </c>
      <c r="S1693" s="14">
        <f t="shared" si="160"/>
        <v>42795.49314814814</v>
      </c>
      <c r="T1693" s="14">
        <f t="shared" si="161"/>
        <v>42827.833333333336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5">
        <v>5000</v>
      </c>
      <c r="E1694" s="5">
        <v>2390</v>
      </c>
      <c r="F1694" s="12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48</v>
      </c>
      <c r="P1694" s="5">
        <f t="shared" si="157"/>
        <v>159.33000000000001</v>
      </c>
      <c r="Q1694" s="27" t="str">
        <f t="shared" si="158"/>
        <v>music</v>
      </c>
      <c r="R1694" s="27" t="str">
        <f t="shared" si="159"/>
        <v>faith</v>
      </c>
      <c r="S1694" s="14">
        <f t="shared" si="160"/>
        <v>42787.94290509259</v>
      </c>
      <c r="T1694" s="14">
        <f t="shared" si="161"/>
        <v>42820.790972222218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5">
        <v>3000</v>
      </c>
      <c r="E1695" s="5">
        <v>280</v>
      </c>
      <c r="F1695" s="12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</v>
      </c>
      <c r="P1695" s="5">
        <f t="shared" si="157"/>
        <v>35</v>
      </c>
      <c r="Q1695" s="27" t="str">
        <f t="shared" si="158"/>
        <v>music</v>
      </c>
      <c r="R1695" s="27" t="str">
        <f t="shared" si="159"/>
        <v>faith</v>
      </c>
      <c r="S1695" s="14">
        <f t="shared" si="160"/>
        <v>42803.711944444447</v>
      </c>
      <c r="T1695" s="14">
        <f t="shared" si="161"/>
        <v>42834.624999999993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5">
        <v>10000</v>
      </c>
      <c r="E1696" s="5">
        <v>5</v>
      </c>
      <c r="F1696" s="12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</v>
      </c>
      <c r="P1696" s="5">
        <f t="shared" si="157"/>
        <v>5</v>
      </c>
      <c r="Q1696" s="27" t="str">
        <f t="shared" si="158"/>
        <v>music</v>
      </c>
      <c r="R1696" s="27" t="str">
        <f t="shared" si="159"/>
        <v>faith</v>
      </c>
      <c r="S1696" s="14">
        <f t="shared" si="160"/>
        <v>42791.461504629631</v>
      </c>
      <c r="T1696" s="14">
        <f t="shared" si="161"/>
        <v>42820.98333333333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5">
        <v>12000</v>
      </c>
      <c r="E1697" s="5">
        <v>1405</v>
      </c>
      <c r="F1697" s="12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12</v>
      </c>
      <c r="P1697" s="5">
        <f t="shared" si="157"/>
        <v>61.09</v>
      </c>
      <c r="Q1697" s="27" t="str">
        <f t="shared" si="158"/>
        <v>music</v>
      </c>
      <c r="R1697" s="27" t="str">
        <f t="shared" si="159"/>
        <v>faith</v>
      </c>
      <c r="S1697" s="14">
        <f t="shared" si="160"/>
        <v>42800.823078703703</v>
      </c>
      <c r="T1697" s="14">
        <f t="shared" si="161"/>
        <v>42834.833333333336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5">
        <v>300000</v>
      </c>
      <c r="E1698" s="5">
        <v>0</v>
      </c>
      <c r="F1698" s="12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>
        <f t="shared" si="157"/>
        <v>0</v>
      </c>
      <c r="Q1698" s="27" t="str">
        <f t="shared" si="158"/>
        <v>music</v>
      </c>
      <c r="R1698" s="27" t="str">
        <f t="shared" si="159"/>
        <v>faith</v>
      </c>
      <c r="S1698" s="14">
        <f t="shared" si="160"/>
        <v>42795.861238425925</v>
      </c>
      <c r="T1698" s="14">
        <f t="shared" si="161"/>
        <v>42825.819571759253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5">
        <v>12500</v>
      </c>
      <c r="E1699" s="5">
        <v>2526</v>
      </c>
      <c r="F1699" s="12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</v>
      </c>
      <c r="P1699" s="5">
        <f t="shared" si="157"/>
        <v>114.82</v>
      </c>
      <c r="Q1699" s="27" t="str">
        <f t="shared" si="158"/>
        <v>music</v>
      </c>
      <c r="R1699" s="27" t="str">
        <f t="shared" si="159"/>
        <v>faith</v>
      </c>
      <c r="S1699" s="14">
        <f t="shared" si="160"/>
        <v>42804.82462962962</v>
      </c>
      <c r="T1699" s="14">
        <f t="shared" si="161"/>
        <v>42834.782962962963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5">
        <v>125000</v>
      </c>
      <c r="E1700" s="5">
        <v>0</v>
      </c>
      <c r="F1700" s="12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>
        <f t="shared" si="157"/>
        <v>0</v>
      </c>
      <c r="Q1700" s="27" t="str">
        <f t="shared" si="158"/>
        <v>music</v>
      </c>
      <c r="R1700" s="27" t="str">
        <f t="shared" si="159"/>
        <v>faith</v>
      </c>
      <c r="S1700" s="14">
        <f t="shared" si="160"/>
        <v>42795.999537037038</v>
      </c>
      <c r="T1700" s="14">
        <f t="shared" si="161"/>
        <v>42819.939583333333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5">
        <v>5105</v>
      </c>
      <c r="E1701" s="5">
        <v>216</v>
      </c>
      <c r="F1701" s="12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</v>
      </c>
      <c r="P1701" s="5">
        <f t="shared" si="157"/>
        <v>54</v>
      </c>
      <c r="Q1701" s="27" t="str">
        <f t="shared" si="158"/>
        <v>music</v>
      </c>
      <c r="R1701" s="27" t="str">
        <f t="shared" si="159"/>
        <v>faith</v>
      </c>
      <c r="S1701" s="14">
        <f t="shared" si="160"/>
        <v>42806.655613425923</v>
      </c>
      <c r="T1701" s="14">
        <f t="shared" si="161"/>
        <v>42836.655613425923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5">
        <v>20000</v>
      </c>
      <c r="E1702" s="5">
        <v>5212</v>
      </c>
      <c r="F1702" s="1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</v>
      </c>
      <c r="P1702" s="5">
        <f t="shared" si="157"/>
        <v>65.97</v>
      </c>
      <c r="Q1702" s="27" t="str">
        <f t="shared" si="158"/>
        <v>music</v>
      </c>
      <c r="R1702" s="27" t="str">
        <f t="shared" si="159"/>
        <v>faith</v>
      </c>
      <c r="S1702" s="14">
        <f t="shared" si="160"/>
        <v>42795.863310185181</v>
      </c>
      <c r="T1702" s="14">
        <f t="shared" si="161"/>
        <v>42825.958333333336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5">
        <v>5050</v>
      </c>
      <c r="E1703" s="5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</v>
      </c>
      <c r="P1703" s="5">
        <f t="shared" si="157"/>
        <v>5</v>
      </c>
      <c r="Q1703" s="27" t="str">
        <f t="shared" si="158"/>
        <v>music</v>
      </c>
      <c r="R1703" s="27" t="str">
        <f t="shared" si="159"/>
        <v>faith</v>
      </c>
      <c r="S1703" s="14">
        <f t="shared" si="160"/>
        <v>41989.456076388888</v>
      </c>
      <c r="T1703" s="14">
        <f t="shared" si="161"/>
        <v>42019.456076388888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5">
        <v>16500</v>
      </c>
      <c r="E1704" s="5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0</v>
      </c>
      <c r="P1704" s="5">
        <f t="shared" si="157"/>
        <v>1</v>
      </c>
      <c r="Q1704" s="27" t="str">
        <f t="shared" si="158"/>
        <v>music</v>
      </c>
      <c r="R1704" s="27" t="str">
        <f t="shared" si="159"/>
        <v>faith</v>
      </c>
      <c r="S1704" s="14">
        <f t="shared" si="160"/>
        <v>42063.661458333336</v>
      </c>
      <c r="T1704" s="14">
        <f t="shared" si="161"/>
        <v>42093.619791666664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5">
        <v>5000</v>
      </c>
      <c r="E1705" s="5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</v>
      </c>
      <c r="P1705" s="5">
        <f t="shared" si="157"/>
        <v>25.5</v>
      </c>
      <c r="Q1705" s="27" t="str">
        <f t="shared" si="158"/>
        <v>music</v>
      </c>
      <c r="R1705" s="27" t="str">
        <f t="shared" si="159"/>
        <v>faith</v>
      </c>
      <c r="S1705" s="14">
        <f t="shared" si="160"/>
        <v>42187.073344907411</v>
      </c>
      <c r="T1705" s="14">
        <f t="shared" si="161"/>
        <v>42247.073344907411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5">
        <v>2000</v>
      </c>
      <c r="E1706" s="5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</v>
      </c>
      <c r="P1706" s="5">
        <f t="shared" si="157"/>
        <v>118.36</v>
      </c>
      <c r="Q1706" s="27" t="str">
        <f t="shared" si="158"/>
        <v>music</v>
      </c>
      <c r="R1706" s="27" t="str">
        <f t="shared" si="159"/>
        <v>faith</v>
      </c>
      <c r="S1706" s="14">
        <f t="shared" si="160"/>
        <v>42020.931400462963</v>
      </c>
      <c r="T1706" s="14">
        <f t="shared" si="161"/>
        <v>42050.931400462963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5">
        <v>2000</v>
      </c>
      <c r="E1707" s="5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>
        <f t="shared" si="157"/>
        <v>0</v>
      </c>
      <c r="Q1707" s="27" t="str">
        <f t="shared" si="158"/>
        <v>music</v>
      </c>
      <c r="R1707" s="27" t="str">
        <f t="shared" si="159"/>
        <v>faith</v>
      </c>
      <c r="S1707" s="14">
        <f t="shared" si="160"/>
        <v>42244.808402777773</v>
      </c>
      <c r="T1707" s="14">
        <f t="shared" si="161"/>
        <v>42256.458333333336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5">
        <v>5500</v>
      </c>
      <c r="E1708" s="5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>
        <f t="shared" si="157"/>
        <v>0</v>
      </c>
      <c r="Q1708" s="27" t="str">
        <f t="shared" si="158"/>
        <v>music</v>
      </c>
      <c r="R1708" s="27" t="str">
        <f t="shared" si="159"/>
        <v>faith</v>
      </c>
      <c r="S1708" s="14">
        <f t="shared" si="160"/>
        <v>42179.098055555551</v>
      </c>
      <c r="T1708" s="14">
        <f t="shared" si="161"/>
        <v>42239.098055555551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5">
        <v>5000</v>
      </c>
      <c r="E1709" s="5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10</v>
      </c>
      <c r="P1709" s="5">
        <f t="shared" si="157"/>
        <v>54.11</v>
      </c>
      <c r="Q1709" s="27" t="str">
        <f t="shared" si="158"/>
        <v>music</v>
      </c>
      <c r="R1709" s="27" t="str">
        <f t="shared" si="159"/>
        <v>faith</v>
      </c>
      <c r="S1709" s="14">
        <f t="shared" si="160"/>
        <v>42427.512673611105</v>
      </c>
      <c r="T1709" s="14">
        <f t="shared" si="161"/>
        <v>42457.471006944441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5">
        <v>7000</v>
      </c>
      <c r="E1710" s="5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>
        <f t="shared" si="157"/>
        <v>0</v>
      </c>
      <c r="Q1710" s="27" t="str">
        <f t="shared" si="158"/>
        <v>music</v>
      </c>
      <c r="R1710" s="27" t="str">
        <f t="shared" si="159"/>
        <v>faith</v>
      </c>
      <c r="S1710" s="14">
        <f t="shared" si="160"/>
        <v>42451.658634259256</v>
      </c>
      <c r="T1710" s="14">
        <f t="shared" si="161"/>
        <v>42491.658634259256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5">
        <v>1750</v>
      </c>
      <c r="E1711" s="5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5</v>
      </c>
      <c r="P1711" s="5">
        <f t="shared" si="157"/>
        <v>21.25</v>
      </c>
      <c r="Q1711" s="27" t="str">
        <f t="shared" si="158"/>
        <v>music</v>
      </c>
      <c r="R1711" s="27" t="str">
        <f t="shared" si="159"/>
        <v>faith</v>
      </c>
      <c r="S1711" s="14">
        <f t="shared" si="160"/>
        <v>41841.355486111104</v>
      </c>
      <c r="T1711" s="14">
        <f t="shared" si="161"/>
        <v>41882.610416666663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5">
        <v>5000</v>
      </c>
      <c r="E1712" s="5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1</v>
      </c>
      <c r="P1712" s="5">
        <f t="shared" si="157"/>
        <v>34</v>
      </c>
      <c r="Q1712" s="27" t="str">
        <f t="shared" si="158"/>
        <v>music</v>
      </c>
      <c r="R1712" s="27" t="str">
        <f t="shared" si="159"/>
        <v>faith</v>
      </c>
      <c r="S1712" s="14">
        <f t="shared" si="160"/>
        <v>42341.382962962954</v>
      </c>
      <c r="T1712" s="14">
        <f t="shared" si="161"/>
        <v>42387.333333333336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5">
        <v>10000</v>
      </c>
      <c r="E1713" s="5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11</v>
      </c>
      <c r="P1713" s="5">
        <f t="shared" si="157"/>
        <v>525</v>
      </c>
      <c r="Q1713" s="27" t="str">
        <f t="shared" si="158"/>
        <v>music</v>
      </c>
      <c r="R1713" s="27" t="str">
        <f t="shared" si="159"/>
        <v>faith</v>
      </c>
      <c r="S1713" s="14">
        <f t="shared" si="160"/>
        <v>41852.437893518516</v>
      </c>
      <c r="T1713" s="14">
        <f t="shared" si="161"/>
        <v>41883.437893518516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5">
        <v>5000</v>
      </c>
      <c r="E1714" s="5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>
        <f t="shared" si="157"/>
        <v>0</v>
      </c>
      <c r="Q1714" s="27" t="str">
        <f t="shared" si="158"/>
        <v>music</v>
      </c>
      <c r="R1714" s="27" t="str">
        <f t="shared" si="159"/>
        <v>faith</v>
      </c>
      <c r="S1714" s="14">
        <f t="shared" si="160"/>
        <v>42125.705474537033</v>
      </c>
      <c r="T1714" s="14">
        <f t="shared" si="161"/>
        <v>42185.705474537033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5">
        <v>3000</v>
      </c>
      <c r="E1715" s="5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2</v>
      </c>
      <c r="P1715" s="5">
        <f t="shared" si="157"/>
        <v>50</v>
      </c>
      <c r="Q1715" s="27" t="str">
        <f t="shared" si="158"/>
        <v>music</v>
      </c>
      <c r="R1715" s="27" t="str">
        <f t="shared" si="159"/>
        <v>faith</v>
      </c>
      <c r="S1715" s="14">
        <f t="shared" si="160"/>
        <v>41887.592731481483</v>
      </c>
      <c r="T1715" s="14">
        <f t="shared" si="161"/>
        <v>41917.592731481483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5">
        <v>25000</v>
      </c>
      <c r="E1716" s="5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8</v>
      </c>
      <c r="P1716" s="5">
        <f t="shared" si="157"/>
        <v>115.71</v>
      </c>
      <c r="Q1716" s="27" t="str">
        <f t="shared" si="158"/>
        <v>music</v>
      </c>
      <c r="R1716" s="27" t="str">
        <f t="shared" si="159"/>
        <v>faith</v>
      </c>
      <c r="S1716" s="14">
        <f t="shared" si="160"/>
        <v>42095.710196759253</v>
      </c>
      <c r="T1716" s="14">
        <f t="shared" si="161"/>
        <v>42125.710196759253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5">
        <v>5000</v>
      </c>
      <c r="E1717" s="5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</v>
      </c>
      <c r="P1717" s="5">
        <f t="shared" si="157"/>
        <v>5.5</v>
      </c>
      <c r="Q1717" s="27" t="str">
        <f t="shared" si="158"/>
        <v>music</v>
      </c>
      <c r="R1717" s="27" t="str">
        <f t="shared" si="159"/>
        <v>faith</v>
      </c>
      <c r="S1717" s="14">
        <f t="shared" si="160"/>
        <v>42064.009085648147</v>
      </c>
      <c r="T1717" s="14">
        <f t="shared" si="161"/>
        <v>42093.931944444441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5">
        <v>2000</v>
      </c>
      <c r="E1718" s="5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8</v>
      </c>
      <c r="P1718" s="5">
        <f t="shared" si="157"/>
        <v>50</v>
      </c>
      <c r="Q1718" s="27" t="str">
        <f t="shared" si="158"/>
        <v>music</v>
      </c>
      <c r="R1718" s="27" t="str">
        <f t="shared" si="159"/>
        <v>faith</v>
      </c>
      <c r="S1718" s="14">
        <f t="shared" si="160"/>
        <v>42673.369201388887</v>
      </c>
      <c r="T1718" s="14">
        <f t="shared" si="161"/>
        <v>42713.410868055551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5">
        <v>3265</v>
      </c>
      <c r="E1719" s="5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43</v>
      </c>
      <c r="P1719" s="5">
        <f t="shared" si="157"/>
        <v>34.020000000000003</v>
      </c>
      <c r="Q1719" s="27" t="str">
        <f t="shared" si="158"/>
        <v>music</v>
      </c>
      <c r="R1719" s="27" t="str">
        <f t="shared" si="159"/>
        <v>faith</v>
      </c>
      <c r="S1719" s="14">
        <f t="shared" si="160"/>
        <v>42460.773587962954</v>
      </c>
      <c r="T1719" s="14">
        <f t="shared" si="161"/>
        <v>42480.958333333336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5">
        <v>35000</v>
      </c>
      <c r="E1720" s="5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</v>
      </c>
      <c r="P1720" s="5">
        <f t="shared" si="157"/>
        <v>37.5</v>
      </c>
      <c r="Q1720" s="27" t="str">
        <f t="shared" si="158"/>
        <v>music</v>
      </c>
      <c r="R1720" s="27" t="str">
        <f t="shared" si="159"/>
        <v>faith</v>
      </c>
      <c r="S1720" s="14">
        <f t="shared" si="160"/>
        <v>42460.402187499996</v>
      </c>
      <c r="T1720" s="14">
        <f t="shared" si="161"/>
        <v>42503.999305555553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5">
        <v>4000</v>
      </c>
      <c r="E1721" s="5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1</v>
      </c>
      <c r="P1721" s="5">
        <f t="shared" si="157"/>
        <v>11.67</v>
      </c>
      <c r="Q1721" s="27" t="str">
        <f t="shared" si="158"/>
        <v>music</v>
      </c>
      <c r="R1721" s="27" t="str">
        <f t="shared" si="159"/>
        <v>faith</v>
      </c>
      <c r="S1721" s="14">
        <f t="shared" si="160"/>
        <v>41869.326284722221</v>
      </c>
      <c r="T1721" s="14">
        <f t="shared" si="161"/>
        <v>41899.326284722221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5">
        <v>4000</v>
      </c>
      <c r="E1722" s="5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6</v>
      </c>
      <c r="P1722" s="5">
        <f t="shared" si="157"/>
        <v>28.13</v>
      </c>
      <c r="Q1722" s="27" t="str">
        <f t="shared" si="158"/>
        <v>music</v>
      </c>
      <c r="R1722" s="27" t="str">
        <f t="shared" si="159"/>
        <v>faith</v>
      </c>
      <c r="S1722" s="14">
        <f t="shared" si="160"/>
        <v>41922.574895833335</v>
      </c>
      <c r="T1722" s="14">
        <f t="shared" si="161"/>
        <v>41952.616562499999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5">
        <v>5000</v>
      </c>
      <c r="E1723" s="5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>
        <f t="shared" si="157"/>
        <v>0</v>
      </c>
      <c r="Q1723" s="27" t="str">
        <f t="shared" si="158"/>
        <v>music</v>
      </c>
      <c r="R1723" s="27" t="str">
        <f t="shared" si="159"/>
        <v>faith</v>
      </c>
      <c r="S1723" s="14">
        <f t="shared" si="160"/>
        <v>42319.25304398148</v>
      </c>
      <c r="T1723" s="14">
        <f t="shared" si="161"/>
        <v>42349.25304398148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5">
        <v>2880</v>
      </c>
      <c r="E1724" s="5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0</v>
      </c>
      <c r="P1724" s="5">
        <f t="shared" si="157"/>
        <v>1</v>
      </c>
      <c r="Q1724" s="27" t="str">
        <f t="shared" si="158"/>
        <v>music</v>
      </c>
      <c r="R1724" s="27" t="str">
        <f t="shared" si="159"/>
        <v>faith</v>
      </c>
      <c r="S1724" s="14">
        <f t="shared" si="160"/>
        <v>42425.752650462957</v>
      </c>
      <c r="T1724" s="14">
        <f t="shared" si="161"/>
        <v>42462.798611111109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5">
        <v>10000</v>
      </c>
      <c r="E1725" s="5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7.0000000000000009</v>
      </c>
      <c r="P1725" s="5">
        <f t="shared" si="157"/>
        <v>216.67</v>
      </c>
      <c r="Q1725" s="27" t="str">
        <f t="shared" si="158"/>
        <v>music</v>
      </c>
      <c r="R1725" s="27" t="str">
        <f t="shared" si="159"/>
        <v>faith</v>
      </c>
      <c r="S1725" s="14">
        <f t="shared" si="160"/>
        <v>42129.617071759254</v>
      </c>
      <c r="T1725" s="14">
        <f t="shared" si="161"/>
        <v>42186.041666666664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5">
        <v>6000</v>
      </c>
      <c r="E1726" s="5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1</v>
      </c>
      <c r="P1726" s="5">
        <f t="shared" si="157"/>
        <v>8.75</v>
      </c>
      <c r="Q1726" s="27" t="str">
        <f t="shared" si="158"/>
        <v>music</v>
      </c>
      <c r="R1726" s="27" t="str">
        <f t="shared" si="159"/>
        <v>faith</v>
      </c>
      <c r="S1726" s="14">
        <f t="shared" si="160"/>
        <v>41912.724097222221</v>
      </c>
      <c r="T1726" s="14">
        <f t="shared" si="161"/>
        <v>41942.724097222221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5">
        <v>5500</v>
      </c>
      <c r="E1727" s="5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</v>
      </c>
      <c r="P1727" s="5">
        <f t="shared" si="157"/>
        <v>62.22</v>
      </c>
      <c r="Q1727" s="27" t="str">
        <f t="shared" si="158"/>
        <v>music</v>
      </c>
      <c r="R1727" s="27" t="str">
        <f t="shared" si="159"/>
        <v>faith</v>
      </c>
      <c r="S1727" s="14">
        <f t="shared" si="160"/>
        <v>41845.759826388887</v>
      </c>
      <c r="T1727" s="14">
        <f t="shared" si="161"/>
        <v>41875.759826388887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5">
        <v>6500</v>
      </c>
      <c r="E1728" s="5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34</v>
      </c>
      <c r="P1728" s="5">
        <f t="shared" si="157"/>
        <v>137.25</v>
      </c>
      <c r="Q1728" s="27" t="str">
        <f t="shared" si="158"/>
        <v>music</v>
      </c>
      <c r="R1728" s="27" t="str">
        <f t="shared" si="159"/>
        <v>faith</v>
      </c>
      <c r="S1728" s="14">
        <f t="shared" si="160"/>
        <v>41788.711388888885</v>
      </c>
      <c r="T1728" s="14">
        <f t="shared" si="161"/>
        <v>41817.711388888885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5">
        <v>3000</v>
      </c>
      <c r="E1729" s="5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0</v>
      </c>
      <c r="P1729" s="5">
        <f t="shared" si="157"/>
        <v>1</v>
      </c>
      <c r="Q1729" s="27" t="str">
        <f t="shared" si="158"/>
        <v>music</v>
      </c>
      <c r="R1729" s="27" t="str">
        <f t="shared" si="159"/>
        <v>faith</v>
      </c>
      <c r="S1729" s="14">
        <f t="shared" si="160"/>
        <v>42044.719641203708</v>
      </c>
      <c r="T1729" s="14">
        <f t="shared" si="161"/>
        <v>42099.249999999993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5">
        <v>1250</v>
      </c>
      <c r="E1730" s="5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</v>
      </c>
      <c r="P1730" s="5">
        <f t="shared" si="157"/>
        <v>122.14</v>
      </c>
      <c r="Q1730" s="27" t="str">
        <f t="shared" si="158"/>
        <v>music</v>
      </c>
      <c r="R1730" s="27" t="str">
        <f t="shared" si="159"/>
        <v>faith</v>
      </c>
      <c r="S1730" s="14">
        <f t="shared" si="160"/>
        <v>42268.417523148142</v>
      </c>
      <c r="T1730" s="14">
        <f t="shared" si="161"/>
        <v>42298.417523148142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5">
        <v>10000</v>
      </c>
      <c r="E1731" s="5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ROUND(E1731/D1731,2)*100</f>
        <v>0</v>
      </c>
      <c r="P1731" s="5">
        <f t="shared" ref="P1731:P1794" si="163">IF(L1731=0,0,ROUND(E1731/L1731,2))</f>
        <v>0</v>
      </c>
      <c r="Q1731" s="27" t="str">
        <f t="shared" ref="Q1731:Q1794" si="164">IF((FIND("/",N1731,1)&gt;0),
LEFT(N1731,(FIND("/",N1731,1)-1)),N1731)</f>
        <v>music</v>
      </c>
      <c r="R1731" s="27" t="str">
        <f t="shared" ref="R1731:R1794" si="165">IF((FIND("/",N1731,1)&gt;0),
RIGHT(N1731,(LEN(N1731)-1-LEN(Q1731))),"")</f>
        <v>faith</v>
      </c>
      <c r="S1731" s="14">
        <f t="shared" ref="S1731:S1794" si="166">(((J1731/60)/60)/24)+DATE(1970,1,1)+(-5/24)</f>
        <v>42470.843819444439</v>
      </c>
      <c r="T1731" s="14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5">
        <v>3000</v>
      </c>
      <c r="E1732" s="5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>
        <f t="shared" si="163"/>
        <v>0</v>
      </c>
      <c r="Q1732" s="27" t="str">
        <f t="shared" si="164"/>
        <v>music</v>
      </c>
      <c r="R1732" s="27" t="str">
        <f t="shared" si="165"/>
        <v>faith</v>
      </c>
      <c r="S1732" s="14">
        <f t="shared" si="166"/>
        <v>42271.879432870373</v>
      </c>
      <c r="T1732" s="14">
        <f t="shared" si="167"/>
        <v>42301.879432870373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5">
        <v>1000</v>
      </c>
      <c r="E1733" s="5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>
        <f t="shared" si="163"/>
        <v>0</v>
      </c>
      <c r="Q1733" s="27" t="str">
        <f t="shared" si="164"/>
        <v>music</v>
      </c>
      <c r="R1733" s="27" t="str">
        <f t="shared" si="165"/>
        <v>faith</v>
      </c>
      <c r="S1733" s="14">
        <f t="shared" si="166"/>
        <v>42152.698518518511</v>
      </c>
      <c r="T1733" s="14">
        <f t="shared" si="167"/>
        <v>42166.416666666664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5">
        <v>4000</v>
      </c>
      <c r="E1734" s="5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>
        <f t="shared" si="163"/>
        <v>0</v>
      </c>
      <c r="Q1734" s="27" t="str">
        <f t="shared" si="164"/>
        <v>music</v>
      </c>
      <c r="R1734" s="27" t="str">
        <f t="shared" si="165"/>
        <v>faith</v>
      </c>
      <c r="S1734" s="14">
        <f t="shared" si="166"/>
        <v>42325.475474537037</v>
      </c>
      <c r="T1734" s="14">
        <f t="shared" si="167"/>
        <v>42384.999999999993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5">
        <v>10000</v>
      </c>
      <c r="E1735" s="5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>
        <f t="shared" si="163"/>
        <v>0</v>
      </c>
      <c r="Q1735" s="27" t="str">
        <f t="shared" si="164"/>
        <v>music</v>
      </c>
      <c r="R1735" s="27" t="str">
        <f t="shared" si="165"/>
        <v>faith</v>
      </c>
      <c r="S1735" s="14">
        <f t="shared" si="166"/>
        <v>42614.467291666668</v>
      </c>
      <c r="T1735" s="14">
        <f t="shared" si="167"/>
        <v>42626.687499999993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5">
        <v>4500</v>
      </c>
      <c r="E1736" s="5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0</v>
      </c>
      <c r="P1736" s="5">
        <f t="shared" si="163"/>
        <v>1</v>
      </c>
      <c r="Q1736" s="27" t="str">
        <f t="shared" si="164"/>
        <v>music</v>
      </c>
      <c r="R1736" s="27" t="str">
        <f t="shared" si="165"/>
        <v>faith</v>
      </c>
      <c r="S1736" s="14">
        <f t="shared" si="166"/>
        <v>42101.828194444439</v>
      </c>
      <c r="T1736" s="14">
        <f t="shared" si="167"/>
        <v>42131.828194444439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5">
        <v>1000</v>
      </c>
      <c r="E1737" s="5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5">
        <f t="shared" si="163"/>
        <v>55</v>
      </c>
      <c r="Q1737" s="27" t="str">
        <f t="shared" si="164"/>
        <v>music</v>
      </c>
      <c r="R1737" s="27" t="str">
        <f t="shared" si="165"/>
        <v>faith</v>
      </c>
      <c r="S1737" s="14">
        <f t="shared" si="166"/>
        <v>42559.605844907412</v>
      </c>
      <c r="T1737" s="14">
        <f t="shared" si="167"/>
        <v>42589.605844907412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5">
        <v>3000</v>
      </c>
      <c r="E1738" s="5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1</v>
      </c>
      <c r="P1738" s="5">
        <f t="shared" si="163"/>
        <v>22</v>
      </c>
      <c r="Q1738" s="27" t="str">
        <f t="shared" si="164"/>
        <v>music</v>
      </c>
      <c r="R1738" s="27" t="str">
        <f t="shared" si="165"/>
        <v>faith</v>
      </c>
      <c r="S1738" s="14">
        <f t="shared" si="166"/>
        <v>42286.65315972222</v>
      </c>
      <c r="T1738" s="14">
        <f t="shared" si="167"/>
        <v>42316.694826388884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5">
        <v>4000</v>
      </c>
      <c r="E1739" s="5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</v>
      </c>
      <c r="P1739" s="5">
        <f t="shared" si="163"/>
        <v>56.67</v>
      </c>
      <c r="Q1739" s="27" t="str">
        <f t="shared" si="164"/>
        <v>music</v>
      </c>
      <c r="R1739" s="27" t="str">
        <f t="shared" si="165"/>
        <v>faith</v>
      </c>
      <c r="S1739" s="14">
        <f t="shared" si="166"/>
        <v>42175.740648148152</v>
      </c>
      <c r="T1739" s="14">
        <f t="shared" si="167"/>
        <v>42205.740648148152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5">
        <v>5000</v>
      </c>
      <c r="E1740" s="5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</v>
      </c>
      <c r="P1740" s="5">
        <f t="shared" si="163"/>
        <v>20</v>
      </c>
      <c r="Q1740" s="27" t="str">
        <f t="shared" si="164"/>
        <v>music</v>
      </c>
      <c r="R1740" s="27" t="str">
        <f t="shared" si="165"/>
        <v>faith</v>
      </c>
      <c r="S1740" s="14">
        <f t="shared" si="166"/>
        <v>41884.665995370371</v>
      </c>
      <c r="T1740" s="14">
        <f t="shared" si="167"/>
        <v>41914.665995370371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5">
        <v>1000</v>
      </c>
      <c r="E1741" s="5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</v>
      </c>
      <c r="P1741" s="5">
        <f t="shared" si="163"/>
        <v>1</v>
      </c>
      <c r="Q1741" s="27" t="str">
        <f t="shared" si="164"/>
        <v>music</v>
      </c>
      <c r="R1741" s="27" t="str">
        <f t="shared" si="165"/>
        <v>faith</v>
      </c>
      <c r="S1741" s="14">
        <f t="shared" si="166"/>
        <v>42435.665879629632</v>
      </c>
      <c r="T1741" s="14">
        <f t="shared" si="167"/>
        <v>42494.624212962961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5">
        <v>3000</v>
      </c>
      <c r="E1742" s="5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>
        <f t="shared" si="163"/>
        <v>0</v>
      </c>
      <c r="Q1742" s="27" t="str">
        <f t="shared" si="164"/>
        <v>music</v>
      </c>
      <c r="R1742" s="27" t="str">
        <f t="shared" si="165"/>
        <v>faith</v>
      </c>
      <c r="S1742" s="14">
        <f t="shared" si="166"/>
        <v>42171.60905092593</v>
      </c>
      <c r="T1742" s="14">
        <f t="shared" si="167"/>
        <v>42201.60905092593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5">
        <v>1200</v>
      </c>
      <c r="E1743" s="5">
        <v>1330</v>
      </c>
      <c r="F1743" s="12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111.00000000000001</v>
      </c>
      <c r="P1743" s="5">
        <f t="shared" si="163"/>
        <v>25.58</v>
      </c>
      <c r="Q1743" s="27" t="str">
        <f t="shared" si="164"/>
        <v>photography</v>
      </c>
      <c r="R1743" s="27" t="str">
        <f t="shared" si="165"/>
        <v>photobooks</v>
      </c>
      <c r="S1743" s="14">
        <f t="shared" si="166"/>
        <v>42120.419803240737</v>
      </c>
      <c r="T1743" s="14">
        <f t="shared" si="167"/>
        <v>42165.419803240737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5">
        <v>2000</v>
      </c>
      <c r="E1744" s="5">
        <v>2175</v>
      </c>
      <c r="F1744" s="12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109.00000000000001</v>
      </c>
      <c r="P1744" s="5">
        <f t="shared" si="163"/>
        <v>63.97</v>
      </c>
      <c r="Q1744" s="27" t="str">
        <f t="shared" si="164"/>
        <v>photography</v>
      </c>
      <c r="R1744" s="27" t="str">
        <f t="shared" si="165"/>
        <v>photobooks</v>
      </c>
      <c r="S1744" s="14">
        <f t="shared" si="166"/>
        <v>42710.668634259251</v>
      </c>
      <c r="T1744" s="14">
        <f t="shared" si="167"/>
        <v>42742.666666666664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5">
        <v>6000</v>
      </c>
      <c r="E1745" s="5">
        <v>6025</v>
      </c>
      <c r="F1745" s="12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</v>
      </c>
      <c r="P1745" s="5">
        <f t="shared" si="163"/>
        <v>89.93</v>
      </c>
      <c r="Q1745" s="27" t="str">
        <f t="shared" si="164"/>
        <v>photography</v>
      </c>
      <c r="R1745" s="27" t="str">
        <f t="shared" si="165"/>
        <v>photobooks</v>
      </c>
      <c r="S1745" s="14">
        <f t="shared" si="166"/>
        <v>42586.717303240737</v>
      </c>
      <c r="T1745" s="14">
        <f t="shared" si="167"/>
        <v>42608.957638888889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5">
        <v>5500</v>
      </c>
      <c r="E1746" s="5">
        <v>6515</v>
      </c>
      <c r="F1746" s="12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</v>
      </c>
      <c r="P1746" s="5">
        <f t="shared" si="163"/>
        <v>93.07</v>
      </c>
      <c r="Q1746" s="27" t="str">
        <f t="shared" si="164"/>
        <v>photography</v>
      </c>
      <c r="R1746" s="27" t="str">
        <f t="shared" si="165"/>
        <v>photobooks</v>
      </c>
      <c r="S1746" s="14">
        <f t="shared" si="166"/>
        <v>42026.396724537037</v>
      </c>
      <c r="T1746" s="14">
        <f t="shared" si="167"/>
        <v>42071.355057870365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5">
        <v>7000</v>
      </c>
      <c r="E1747" s="5">
        <v>7981</v>
      </c>
      <c r="F1747" s="12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113.99999999999999</v>
      </c>
      <c r="P1747" s="5">
        <f t="shared" si="163"/>
        <v>89.67</v>
      </c>
      <c r="Q1747" s="27" t="str">
        <f t="shared" si="164"/>
        <v>photography</v>
      </c>
      <c r="R1747" s="27" t="str">
        <f t="shared" si="165"/>
        <v>photobooks</v>
      </c>
      <c r="S1747" s="14">
        <f t="shared" si="166"/>
        <v>42690.051365740735</v>
      </c>
      <c r="T1747" s="14">
        <f t="shared" si="167"/>
        <v>42725.874999999993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5">
        <v>15000</v>
      </c>
      <c r="E1748" s="5">
        <v>22215</v>
      </c>
      <c r="F1748" s="12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</v>
      </c>
      <c r="P1748" s="5">
        <f t="shared" si="163"/>
        <v>207.62</v>
      </c>
      <c r="Q1748" s="27" t="str">
        <f t="shared" si="164"/>
        <v>photography</v>
      </c>
      <c r="R1748" s="27" t="str">
        <f t="shared" si="165"/>
        <v>photobooks</v>
      </c>
      <c r="S1748" s="14">
        <f t="shared" si="166"/>
        <v>42667.968368055554</v>
      </c>
      <c r="T1748" s="14">
        <f t="shared" si="167"/>
        <v>42697.874999999993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5">
        <v>9000</v>
      </c>
      <c r="E1749" s="5">
        <v>9446</v>
      </c>
      <c r="F1749" s="12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105</v>
      </c>
      <c r="P1749" s="5">
        <f t="shared" si="163"/>
        <v>59.41</v>
      </c>
      <c r="Q1749" s="27" t="str">
        <f t="shared" si="164"/>
        <v>photography</v>
      </c>
      <c r="R1749" s="27" t="str">
        <f t="shared" si="165"/>
        <v>photobooks</v>
      </c>
      <c r="S1749" s="14">
        <f t="shared" si="166"/>
        <v>42292.227199074077</v>
      </c>
      <c r="T1749" s="14">
        <f t="shared" si="167"/>
        <v>42321.416666666664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5">
        <v>50000</v>
      </c>
      <c r="E1750" s="5">
        <v>64974</v>
      </c>
      <c r="F1750" s="12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130</v>
      </c>
      <c r="P1750" s="5">
        <f t="shared" si="163"/>
        <v>358.97</v>
      </c>
      <c r="Q1750" s="27" t="str">
        <f t="shared" si="164"/>
        <v>photography</v>
      </c>
      <c r="R1750" s="27" t="str">
        <f t="shared" si="165"/>
        <v>photobooks</v>
      </c>
      <c r="S1750" s="14">
        <f t="shared" si="166"/>
        <v>42219.742395833331</v>
      </c>
      <c r="T1750" s="14">
        <f t="shared" si="167"/>
        <v>42249.742395833331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5">
        <v>10050</v>
      </c>
      <c r="E1751" s="5">
        <v>12410.5</v>
      </c>
      <c r="F1751" s="12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</v>
      </c>
      <c r="P1751" s="5">
        <f t="shared" si="163"/>
        <v>94.74</v>
      </c>
      <c r="Q1751" s="27" t="str">
        <f t="shared" si="164"/>
        <v>photography</v>
      </c>
      <c r="R1751" s="27" t="str">
        <f t="shared" si="165"/>
        <v>photobooks</v>
      </c>
      <c r="S1751" s="14">
        <f t="shared" si="166"/>
        <v>42758.767604166664</v>
      </c>
      <c r="T1751" s="14">
        <f t="shared" si="167"/>
        <v>42795.583333333336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5">
        <v>5000</v>
      </c>
      <c r="E1752" s="5">
        <v>10081</v>
      </c>
      <c r="F1752" s="1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202</v>
      </c>
      <c r="P1752" s="5">
        <f t="shared" si="163"/>
        <v>80.650000000000006</v>
      </c>
      <c r="Q1752" s="27" t="str">
        <f t="shared" si="164"/>
        <v>photography</v>
      </c>
      <c r="R1752" s="27" t="str">
        <f t="shared" si="165"/>
        <v>photobooks</v>
      </c>
      <c r="S1752" s="14">
        <f t="shared" si="166"/>
        <v>42454.628518518519</v>
      </c>
      <c r="T1752" s="14">
        <f t="shared" si="167"/>
        <v>42479.628518518519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5">
        <v>10000</v>
      </c>
      <c r="E1753" s="5">
        <v>10290</v>
      </c>
      <c r="F1753" s="12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103</v>
      </c>
      <c r="P1753" s="5">
        <f t="shared" si="163"/>
        <v>168.69</v>
      </c>
      <c r="Q1753" s="27" t="str">
        <f t="shared" si="164"/>
        <v>photography</v>
      </c>
      <c r="R1753" s="27" t="str">
        <f t="shared" si="165"/>
        <v>photobooks</v>
      </c>
      <c r="S1753" s="14">
        <f t="shared" si="166"/>
        <v>42052.573182870365</v>
      </c>
      <c r="T1753" s="14">
        <f t="shared" si="167"/>
        <v>42082.5315162037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5">
        <v>1200</v>
      </c>
      <c r="E1754" s="5">
        <v>3122</v>
      </c>
      <c r="F1754" s="12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</v>
      </c>
      <c r="P1754" s="5">
        <f t="shared" si="163"/>
        <v>34.69</v>
      </c>
      <c r="Q1754" s="27" t="str">
        <f t="shared" si="164"/>
        <v>photography</v>
      </c>
      <c r="R1754" s="27" t="str">
        <f t="shared" si="165"/>
        <v>photobooks</v>
      </c>
      <c r="S1754" s="14">
        <f t="shared" si="166"/>
        <v>42627.044930555552</v>
      </c>
      <c r="T1754" s="14">
        <f t="shared" si="167"/>
        <v>42657.044930555552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5">
        <v>15000</v>
      </c>
      <c r="E1755" s="5">
        <v>16200</v>
      </c>
      <c r="F1755" s="12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5">
        <f t="shared" si="163"/>
        <v>462.86</v>
      </c>
      <c r="Q1755" s="27" t="str">
        <f t="shared" si="164"/>
        <v>photography</v>
      </c>
      <c r="R1755" s="27" t="str">
        <f t="shared" si="165"/>
        <v>photobooks</v>
      </c>
      <c r="S1755" s="14">
        <f t="shared" si="166"/>
        <v>42420.541296296295</v>
      </c>
      <c r="T1755" s="14">
        <f t="shared" si="167"/>
        <v>42450.499629629623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5">
        <v>8500</v>
      </c>
      <c r="E1756" s="5">
        <v>9395</v>
      </c>
      <c r="F1756" s="12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111.00000000000001</v>
      </c>
      <c r="P1756" s="5">
        <f t="shared" si="163"/>
        <v>104.39</v>
      </c>
      <c r="Q1756" s="27" t="str">
        <f t="shared" si="164"/>
        <v>photography</v>
      </c>
      <c r="R1756" s="27" t="str">
        <f t="shared" si="165"/>
        <v>photobooks</v>
      </c>
      <c r="S1756" s="14">
        <f t="shared" si="166"/>
        <v>42067.668437499997</v>
      </c>
      <c r="T1756" s="14">
        <f t="shared" si="167"/>
        <v>42097.626770833333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5">
        <v>25</v>
      </c>
      <c r="E1757" s="5">
        <v>30</v>
      </c>
      <c r="F1757" s="12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5">
        <f t="shared" si="163"/>
        <v>7.5</v>
      </c>
      <c r="Q1757" s="27" t="str">
        <f t="shared" si="164"/>
        <v>photography</v>
      </c>
      <c r="R1757" s="27" t="str">
        <f t="shared" si="165"/>
        <v>photobooks</v>
      </c>
      <c r="S1757" s="14">
        <f t="shared" si="166"/>
        <v>42252.580567129626</v>
      </c>
      <c r="T1757" s="14">
        <f t="shared" si="167"/>
        <v>42282.580567129626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5">
        <v>5500</v>
      </c>
      <c r="E1758" s="5">
        <v>5655.6</v>
      </c>
      <c r="F1758" s="12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103</v>
      </c>
      <c r="P1758" s="5">
        <f t="shared" si="163"/>
        <v>47.13</v>
      </c>
      <c r="Q1758" s="27" t="str">
        <f t="shared" si="164"/>
        <v>photography</v>
      </c>
      <c r="R1758" s="27" t="str">
        <f t="shared" si="165"/>
        <v>photobooks</v>
      </c>
      <c r="S1758" s="14">
        <f t="shared" si="166"/>
        <v>42570.959131944437</v>
      </c>
      <c r="T1758" s="14">
        <f t="shared" si="167"/>
        <v>42610.959131944437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5">
        <v>5000</v>
      </c>
      <c r="E1759" s="5">
        <v>5800</v>
      </c>
      <c r="F1759" s="12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5">
        <f t="shared" si="163"/>
        <v>414.29</v>
      </c>
      <c r="Q1759" s="27" t="str">
        <f t="shared" si="164"/>
        <v>photography</v>
      </c>
      <c r="R1759" s="27" t="str">
        <f t="shared" si="165"/>
        <v>photobooks</v>
      </c>
      <c r="S1759" s="14">
        <f t="shared" si="166"/>
        <v>42733.619016203702</v>
      </c>
      <c r="T1759" s="14">
        <f t="shared" si="167"/>
        <v>42763.603472222218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5">
        <v>1000</v>
      </c>
      <c r="E1760" s="5">
        <v>1147</v>
      </c>
      <c r="F1760" s="12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114.99999999999999</v>
      </c>
      <c r="P1760" s="5">
        <f t="shared" si="163"/>
        <v>42.48</v>
      </c>
      <c r="Q1760" s="27" t="str">
        <f t="shared" si="164"/>
        <v>photography</v>
      </c>
      <c r="R1760" s="27" t="str">
        <f t="shared" si="165"/>
        <v>photobooks</v>
      </c>
      <c r="S1760" s="14">
        <f t="shared" si="166"/>
        <v>42505.74759259259</v>
      </c>
      <c r="T1760" s="14">
        <f t="shared" si="167"/>
        <v>42565.74759259259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5">
        <v>5000</v>
      </c>
      <c r="E1761" s="5">
        <v>5330</v>
      </c>
      <c r="F1761" s="12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107</v>
      </c>
      <c r="P1761" s="5">
        <f t="shared" si="163"/>
        <v>108.78</v>
      </c>
      <c r="Q1761" s="27" t="str">
        <f t="shared" si="164"/>
        <v>photography</v>
      </c>
      <c r="R1761" s="27" t="str">
        <f t="shared" si="165"/>
        <v>photobooks</v>
      </c>
      <c r="S1761" s="14">
        <f t="shared" si="166"/>
        <v>42068.620706018519</v>
      </c>
      <c r="T1761" s="14">
        <f t="shared" si="167"/>
        <v>42088.579039351847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5">
        <v>5000</v>
      </c>
      <c r="E1762" s="5">
        <v>8272</v>
      </c>
      <c r="F1762" s="1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</v>
      </c>
      <c r="P1762" s="5">
        <f t="shared" si="163"/>
        <v>81.099999999999994</v>
      </c>
      <c r="Q1762" s="27" t="str">
        <f t="shared" si="164"/>
        <v>photography</v>
      </c>
      <c r="R1762" s="27" t="str">
        <f t="shared" si="165"/>
        <v>photobooks</v>
      </c>
      <c r="S1762" s="14">
        <f t="shared" si="166"/>
        <v>42405.464270833334</v>
      </c>
      <c r="T1762" s="14">
        <f t="shared" si="167"/>
        <v>42425.464270833334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5">
        <v>100</v>
      </c>
      <c r="E1763" s="5">
        <v>155</v>
      </c>
      <c r="F1763" s="12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5">
        <f t="shared" si="163"/>
        <v>51.67</v>
      </c>
      <c r="Q1763" s="27" t="str">
        <f t="shared" si="164"/>
        <v>photography</v>
      </c>
      <c r="R1763" s="27" t="str">
        <f t="shared" si="165"/>
        <v>photobooks</v>
      </c>
      <c r="S1763" s="14">
        <f t="shared" si="166"/>
        <v>42209.359490740739</v>
      </c>
      <c r="T1763" s="14">
        <f t="shared" si="167"/>
        <v>42259.359490740739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5">
        <v>100</v>
      </c>
      <c r="E1764" s="5">
        <v>885</v>
      </c>
      <c r="F1764" s="12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5">
        <f t="shared" si="163"/>
        <v>35.4</v>
      </c>
      <c r="Q1764" s="27" t="str">
        <f t="shared" si="164"/>
        <v>photography</v>
      </c>
      <c r="R1764" s="27" t="str">
        <f t="shared" si="165"/>
        <v>photobooks</v>
      </c>
      <c r="S1764" s="14">
        <f t="shared" si="166"/>
        <v>42410.773668981477</v>
      </c>
      <c r="T1764" s="14">
        <f t="shared" si="167"/>
        <v>42440.773668981477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5">
        <v>12000</v>
      </c>
      <c r="E1765" s="5">
        <v>12229</v>
      </c>
      <c r="F1765" s="12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102</v>
      </c>
      <c r="P1765" s="5">
        <f t="shared" si="163"/>
        <v>103.64</v>
      </c>
      <c r="Q1765" s="27" t="str">
        <f t="shared" si="164"/>
        <v>photography</v>
      </c>
      <c r="R1765" s="27" t="str">
        <f t="shared" si="165"/>
        <v>photobooks</v>
      </c>
      <c r="S1765" s="14">
        <f t="shared" si="166"/>
        <v>42636.660185185181</v>
      </c>
      <c r="T1765" s="14">
        <f t="shared" si="167"/>
        <v>42666.660185185181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5">
        <v>11000</v>
      </c>
      <c r="E1766" s="5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20</v>
      </c>
      <c r="P1766" s="5">
        <f t="shared" si="163"/>
        <v>55.28</v>
      </c>
      <c r="Q1766" s="27" t="str">
        <f t="shared" si="164"/>
        <v>photography</v>
      </c>
      <c r="R1766" s="27" t="str">
        <f t="shared" si="165"/>
        <v>photobooks</v>
      </c>
      <c r="S1766" s="14">
        <f t="shared" si="166"/>
        <v>41825.27753472222</v>
      </c>
      <c r="T1766" s="14">
        <f t="shared" si="167"/>
        <v>41854.27753472222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5">
        <v>12500</v>
      </c>
      <c r="E1767" s="5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</v>
      </c>
      <c r="P1767" s="5">
        <f t="shared" si="163"/>
        <v>72.17</v>
      </c>
      <c r="Q1767" s="27" t="str">
        <f t="shared" si="164"/>
        <v>photography</v>
      </c>
      <c r="R1767" s="27" t="str">
        <f t="shared" si="165"/>
        <v>photobooks</v>
      </c>
      <c r="S1767" s="14">
        <f t="shared" si="166"/>
        <v>41834.772129629629</v>
      </c>
      <c r="T1767" s="14">
        <f t="shared" si="167"/>
        <v>41864.772129629629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5">
        <v>1500</v>
      </c>
      <c r="E1768" s="5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>
        <f t="shared" si="163"/>
        <v>0</v>
      </c>
      <c r="Q1768" s="27" t="str">
        <f t="shared" si="164"/>
        <v>photography</v>
      </c>
      <c r="R1768" s="27" t="str">
        <f t="shared" si="165"/>
        <v>photobooks</v>
      </c>
      <c r="S1768" s="14">
        <f t="shared" si="166"/>
        <v>41855.65148148148</v>
      </c>
      <c r="T1768" s="14">
        <f t="shared" si="167"/>
        <v>41876.65148148148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5">
        <v>5000</v>
      </c>
      <c r="E1769" s="5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46</v>
      </c>
      <c r="P1769" s="5">
        <f t="shared" si="163"/>
        <v>58.62</v>
      </c>
      <c r="Q1769" s="27" t="str">
        <f t="shared" si="164"/>
        <v>photography</v>
      </c>
      <c r="R1769" s="27" t="str">
        <f t="shared" si="165"/>
        <v>photobooks</v>
      </c>
      <c r="S1769" s="14">
        <f t="shared" si="166"/>
        <v>41824.450046296297</v>
      </c>
      <c r="T1769" s="14">
        <f t="shared" si="167"/>
        <v>41854.450046296297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5">
        <v>5000</v>
      </c>
      <c r="E1770" s="5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4</v>
      </c>
      <c r="P1770" s="5">
        <f t="shared" si="163"/>
        <v>12.47</v>
      </c>
      <c r="Q1770" s="27" t="str">
        <f t="shared" si="164"/>
        <v>photography</v>
      </c>
      <c r="R1770" s="27" t="str">
        <f t="shared" si="165"/>
        <v>photobooks</v>
      </c>
      <c r="S1770" s="14">
        <f t="shared" si="166"/>
        <v>41849.352361111109</v>
      </c>
      <c r="T1770" s="14">
        <f t="shared" si="167"/>
        <v>41909.352361111109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5">
        <v>40000</v>
      </c>
      <c r="E1771" s="5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3</v>
      </c>
      <c r="P1771" s="5">
        <f t="shared" si="163"/>
        <v>49.14</v>
      </c>
      <c r="Q1771" s="27" t="str">
        <f t="shared" si="164"/>
        <v>photography</v>
      </c>
      <c r="R1771" s="27" t="str">
        <f t="shared" si="165"/>
        <v>photobooks</v>
      </c>
      <c r="S1771" s="14">
        <f t="shared" si="166"/>
        <v>41987.610636574071</v>
      </c>
      <c r="T1771" s="14">
        <f t="shared" si="167"/>
        <v>42017.610636574071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5">
        <v>24500</v>
      </c>
      <c r="E1772" s="5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56.999999999999993</v>
      </c>
      <c r="P1772" s="5">
        <f t="shared" si="163"/>
        <v>150.5</v>
      </c>
      <c r="Q1772" s="27" t="str">
        <f t="shared" si="164"/>
        <v>photography</v>
      </c>
      <c r="R1772" s="27" t="str">
        <f t="shared" si="165"/>
        <v>photobooks</v>
      </c>
      <c r="S1772" s="14">
        <f t="shared" si="166"/>
        <v>41891.571689814817</v>
      </c>
      <c r="T1772" s="14">
        <f t="shared" si="167"/>
        <v>41926.571689814817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5">
        <v>4200</v>
      </c>
      <c r="E1773" s="5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</v>
      </c>
      <c r="P1773" s="5">
        <f t="shared" si="163"/>
        <v>35.799999999999997</v>
      </c>
      <c r="Q1773" s="27" t="str">
        <f t="shared" si="164"/>
        <v>photography</v>
      </c>
      <c r="R1773" s="27" t="str">
        <f t="shared" si="165"/>
        <v>photobooks</v>
      </c>
      <c r="S1773" s="14">
        <f t="shared" si="166"/>
        <v>41905.771296296298</v>
      </c>
      <c r="T1773" s="14">
        <f t="shared" si="167"/>
        <v>41935.771296296298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5">
        <v>5500</v>
      </c>
      <c r="E1774" s="5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16</v>
      </c>
      <c r="P1774" s="5">
        <f t="shared" si="163"/>
        <v>45.16</v>
      </c>
      <c r="Q1774" s="27" t="str">
        <f t="shared" si="164"/>
        <v>photography</v>
      </c>
      <c r="R1774" s="27" t="str">
        <f t="shared" si="165"/>
        <v>photobooks</v>
      </c>
      <c r="S1774" s="14">
        <f t="shared" si="166"/>
        <v>41766.509675925925</v>
      </c>
      <c r="T1774" s="14">
        <f t="shared" si="167"/>
        <v>41826.509675925925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5">
        <v>30000</v>
      </c>
      <c r="E1775" s="5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</v>
      </c>
      <c r="P1775" s="5">
        <f t="shared" si="163"/>
        <v>98.79</v>
      </c>
      <c r="Q1775" s="27" t="str">
        <f t="shared" si="164"/>
        <v>photography</v>
      </c>
      <c r="R1775" s="27" t="str">
        <f t="shared" si="165"/>
        <v>photobooks</v>
      </c>
      <c r="S1775" s="14">
        <f t="shared" si="166"/>
        <v>41978.552060185182</v>
      </c>
      <c r="T1775" s="14">
        <f t="shared" si="167"/>
        <v>42023.552060185182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5">
        <v>2500</v>
      </c>
      <c r="E1776" s="5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46</v>
      </c>
      <c r="P1776" s="5">
        <f t="shared" si="163"/>
        <v>88.31</v>
      </c>
      <c r="Q1776" s="27" t="str">
        <f t="shared" si="164"/>
        <v>photography</v>
      </c>
      <c r="R1776" s="27" t="str">
        <f t="shared" si="165"/>
        <v>photobooks</v>
      </c>
      <c r="S1776" s="14">
        <f t="shared" si="166"/>
        <v>41930.010324074072</v>
      </c>
      <c r="T1776" s="14">
        <f t="shared" si="167"/>
        <v>41972.415972222218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5">
        <v>32500</v>
      </c>
      <c r="E1777" s="5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</v>
      </c>
      <c r="P1777" s="5">
        <f t="shared" si="163"/>
        <v>170.63</v>
      </c>
      <c r="Q1777" s="27" t="str">
        <f t="shared" si="164"/>
        <v>photography</v>
      </c>
      <c r="R1777" s="27" t="str">
        <f t="shared" si="165"/>
        <v>photobooks</v>
      </c>
      <c r="S1777" s="14">
        <f t="shared" si="166"/>
        <v>41891.768055555556</v>
      </c>
      <c r="T1777" s="14">
        <f t="shared" si="167"/>
        <v>41936.768055555556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5">
        <v>5000</v>
      </c>
      <c r="E1778" s="5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7.0000000000000009</v>
      </c>
      <c r="P1778" s="5">
        <f t="shared" si="163"/>
        <v>83.75</v>
      </c>
      <c r="Q1778" s="27" t="str">
        <f t="shared" si="164"/>
        <v>photography</v>
      </c>
      <c r="R1778" s="27" t="str">
        <f t="shared" si="165"/>
        <v>photobooks</v>
      </c>
      <c r="S1778" s="14">
        <f t="shared" si="166"/>
        <v>41905.748506944445</v>
      </c>
      <c r="T1778" s="14">
        <f t="shared" si="167"/>
        <v>41941.748506944445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5">
        <v>4800</v>
      </c>
      <c r="E1779" s="5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14.000000000000002</v>
      </c>
      <c r="P1779" s="5">
        <f t="shared" si="163"/>
        <v>65.099999999999994</v>
      </c>
      <c r="Q1779" s="27" t="str">
        <f t="shared" si="164"/>
        <v>photography</v>
      </c>
      <c r="R1779" s="27" t="str">
        <f t="shared" si="165"/>
        <v>photobooks</v>
      </c>
      <c r="S1779" s="14">
        <f t="shared" si="166"/>
        <v>42025.14876157407</v>
      </c>
      <c r="T1779" s="14">
        <f t="shared" si="167"/>
        <v>42055.14876157407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5">
        <v>50000</v>
      </c>
      <c r="E1780" s="5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2</v>
      </c>
      <c r="P1780" s="5">
        <f t="shared" si="163"/>
        <v>66.33</v>
      </c>
      <c r="Q1780" s="27" t="str">
        <f t="shared" si="164"/>
        <v>photography</v>
      </c>
      <c r="R1780" s="27" t="str">
        <f t="shared" si="165"/>
        <v>photobooks</v>
      </c>
      <c r="S1780" s="14">
        <f t="shared" si="166"/>
        <v>42045.655034722215</v>
      </c>
      <c r="T1780" s="14">
        <f t="shared" si="167"/>
        <v>42090.613368055558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5">
        <v>11000</v>
      </c>
      <c r="E1781" s="5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</v>
      </c>
      <c r="P1781" s="5">
        <f t="shared" si="163"/>
        <v>104.89</v>
      </c>
      <c r="Q1781" s="27" t="str">
        <f t="shared" si="164"/>
        <v>photography</v>
      </c>
      <c r="R1781" s="27" t="str">
        <f t="shared" si="165"/>
        <v>photobooks</v>
      </c>
      <c r="S1781" s="14">
        <f t="shared" si="166"/>
        <v>42585.483564814807</v>
      </c>
      <c r="T1781" s="14">
        <f t="shared" si="167"/>
        <v>42615.483564814807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5">
        <v>30000</v>
      </c>
      <c r="E1782" s="5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40</v>
      </c>
      <c r="P1782" s="5">
        <f t="shared" si="163"/>
        <v>78.44</v>
      </c>
      <c r="Q1782" s="27" t="str">
        <f t="shared" si="164"/>
        <v>photography</v>
      </c>
      <c r="R1782" s="27" t="str">
        <f t="shared" si="165"/>
        <v>photobooks</v>
      </c>
      <c r="S1782" s="14">
        <f t="shared" si="166"/>
        <v>42493.392476851855</v>
      </c>
      <c r="T1782" s="14">
        <f t="shared" si="167"/>
        <v>42553.392476851855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5">
        <v>5500</v>
      </c>
      <c r="E1783" s="5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26</v>
      </c>
      <c r="P1783" s="5">
        <f t="shared" si="163"/>
        <v>59.04</v>
      </c>
      <c r="Q1783" s="27" t="str">
        <f t="shared" si="164"/>
        <v>photography</v>
      </c>
      <c r="R1783" s="27" t="str">
        <f t="shared" si="165"/>
        <v>photobooks</v>
      </c>
      <c r="S1783" s="14">
        <f t="shared" si="166"/>
        <v>42597.409085648142</v>
      </c>
      <c r="T1783" s="14">
        <f t="shared" si="167"/>
        <v>42628.409085648142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5">
        <v>35000</v>
      </c>
      <c r="E1784" s="5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</v>
      </c>
      <c r="P1784" s="5">
        <f t="shared" si="163"/>
        <v>71.34</v>
      </c>
      <c r="Q1784" s="27" t="str">
        <f t="shared" si="164"/>
        <v>photography</v>
      </c>
      <c r="R1784" s="27" t="str">
        <f t="shared" si="165"/>
        <v>photobooks</v>
      </c>
      <c r="S1784" s="14">
        <f t="shared" si="166"/>
        <v>42388.366770833331</v>
      </c>
      <c r="T1784" s="14">
        <f t="shared" si="167"/>
        <v>42421.366770833331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5">
        <v>40000</v>
      </c>
      <c r="E1785" s="5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24</v>
      </c>
      <c r="P1785" s="5">
        <f t="shared" si="163"/>
        <v>51.23</v>
      </c>
      <c r="Q1785" s="27" t="str">
        <f t="shared" si="164"/>
        <v>photography</v>
      </c>
      <c r="R1785" s="27" t="str">
        <f t="shared" si="165"/>
        <v>photobooks</v>
      </c>
      <c r="S1785" s="14">
        <f t="shared" si="166"/>
        <v>42115.741643518515</v>
      </c>
      <c r="T1785" s="14">
        <f t="shared" si="167"/>
        <v>42145.741643518515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5">
        <v>5000</v>
      </c>
      <c r="E1786" s="5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40</v>
      </c>
      <c r="P1786" s="5">
        <f t="shared" si="163"/>
        <v>60.24</v>
      </c>
      <c r="Q1786" s="27" t="str">
        <f t="shared" si="164"/>
        <v>photography</v>
      </c>
      <c r="R1786" s="27" t="str">
        <f t="shared" si="165"/>
        <v>photobooks</v>
      </c>
      <c r="S1786" s="14">
        <f t="shared" si="166"/>
        <v>42003.447222222218</v>
      </c>
      <c r="T1786" s="14">
        <f t="shared" si="167"/>
        <v>42034.934027777774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5">
        <v>24000</v>
      </c>
      <c r="E1787" s="5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</v>
      </c>
      <c r="P1787" s="5">
        <f t="shared" si="163"/>
        <v>44.94</v>
      </c>
      <c r="Q1787" s="27" t="str">
        <f t="shared" si="164"/>
        <v>photography</v>
      </c>
      <c r="R1787" s="27" t="str">
        <f t="shared" si="165"/>
        <v>photobooks</v>
      </c>
      <c r="S1787" s="14">
        <f t="shared" si="166"/>
        <v>41896.926562499997</v>
      </c>
      <c r="T1787" s="14">
        <f t="shared" si="167"/>
        <v>41927.791666666664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5">
        <v>1900</v>
      </c>
      <c r="E1788" s="5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48</v>
      </c>
      <c r="P1788" s="5">
        <f t="shared" si="163"/>
        <v>31.21</v>
      </c>
      <c r="Q1788" s="27" t="str">
        <f t="shared" si="164"/>
        <v>photography</v>
      </c>
      <c r="R1788" s="27" t="str">
        <f t="shared" si="165"/>
        <v>photobooks</v>
      </c>
      <c r="S1788" s="14">
        <f t="shared" si="166"/>
        <v>41958.342326388891</v>
      </c>
      <c r="T1788" s="14">
        <f t="shared" si="167"/>
        <v>41988.342326388891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5">
        <v>10000</v>
      </c>
      <c r="E1789" s="5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</v>
      </c>
      <c r="P1789" s="5">
        <f t="shared" si="163"/>
        <v>63.88</v>
      </c>
      <c r="Q1789" s="27" t="str">
        <f t="shared" si="164"/>
        <v>photography</v>
      </c>
      <c r="R1789" s="27" t="str">
        <f t="shared" si="165"/>
        <v>photobooks</v>
      </c>
      <c r="S1789" s="14">
        <f t="shared" si="166"/>
        <v>42068.447187499994</v>
      </c>
      <c r="T1789" s="14">
        <f t="shared" si="167"/>
        <v>42098.40552083333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5">
        <v>5500</v>
      </c>
      <c r="E1790" s="5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</v>
      </c>
      <c r="P1790" s="5">
        <f t="shared" si="163"/>
        <v>19</v>
      </c>
      <c r="Q1790" s="27" t="str">
        <f t="shared" si="164"/>
        <v>photography</v>
      </c>
      <c r="R1790" s="27" t="str">
        <f t="shared" si="165"/>
        <v>photobooks</v>
      </c>
      <c r="S1790" s="14">
        <f t="shared" si="166"/>
        <v>41913.740069444444</v>
      </c>
      <c r="T1790" s="14">
        <f t="shared" si="167"/>
        <v>41943.740069444444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5">
        <v>8000</v>
      </c>
      <c r="E1791" s="5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1</v>
      </c>
      <c r="P1791" s="5">
        <f t="shared" si="163"/>
        <v>10</v>
      </c>
      <c r="Q1791" s="27" t="str">
        <f t="shared" si="164"/>
        <v>photography</v>
      </c>
      <c r="R1791" s="27" t="str">
        <f t="shared" si="165"/>
        <v>photobooks</v>
      </c>
      <c r="S1791" s="14">
        <f t="shared" si="166"/>
        <v>41956.041701388887</v>
      </c>
      <c r="T1791" s="14">
        <f t="shared" si="167"/>
        <v>42016.041701388887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5">
        <v>33000</v>
      </c>
      <c r="E1792" s="5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5</v>
      </c>
      <c r="P1792" s="5">
        <f t="shared" si="163"/>
        <v>109.07</v>
      </c>
      <c r="Q1792" s="27" t="str">
        <f t="shared" si="164"/>
        <v>photography</v>
      </c>
      <c r="R1792" s="27" t="str">
        <f t="shared" si="165"/>
        <v>photobooks</v>
      </c>
      <c r="S1792" s="14">
        <f t="shared" si="166"/>
        <v>42010.466180555559</v>
      </c>
      <c r="T1792" s="14">
        <f t="shared" si="167"/>
        <v>42040.466180555559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5">
        <v>3000</v>
      </c>
      <c r="E1793" s="5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4</v>
      </c>
      <c r="P1793" s="5">
        <f t="shared" si="163"/>
        <v>26.75</v>
      </c>
      <c r="Q1793" s="27" t="str">
        <f t="shared" si="164"/>
        <v>photography</v>
      </c>
      <c r="R1793" s="27" t="str">
        <f t="shared" si="165"/>
        <v>photobooks</v>
      </c>
      <c r="S1793" s="14">
        <f t="shared" si="166"/>
        <v>41973.532002314816</v>
      </c>
      <c r="T1793" s="14">
        <f t="shared" si="167"/>
        <v>42033.532002314816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5">
        <v>25000</v>
      </c>
      <c r="E1794" s="5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</v>
      </c>
      <c r="P1794" s="5">
        <f t="shared" si="163"/>
        <v>109.94</v>
      </c>
      <c r="Q1794" s="27" t="str">
        <f t="shared" si="164"/>
        <v>photography</v>
      </c>
      <c r="R1794" s="27" t="str">
        <f t="shared" si="165"/>
        <v>photobooks</v>
      </c>
      <c r="S1794" s="14">
        <f t="shared" si="166"/>
        <v>42188.822708333326</v>
      </c>
      <c r="T1794" s="14">
        <f t="shared" si="167"/>
        <v>42226.082638888889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5">
        <v>3000</v>
      </c>
      <c r="E1795" s="5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ROUND(E1795/D1795,2)*100</f>
        <v>1</v>
      </c>
      <c r="P1795" s="5">
        <f t="shared" ref="P1795:P1858" si="169">IF(L1795=0,0,ROUND(E1795/L1795,2))</f>
        <v>20</v>
      </c>
      <c r="Q1795" s="27" t="str">
        <f t="shared" ref="Q1795:Q1858" si="170">IF((FIND("/",N1795,1)&gt;0),
LEFT(N1795,(FIND("/",N1795,1)-1)),N1795)</f>
        <v>photography</v>
      </c>
      <c r="R1795" s="27" t="str">
        <f t="shared" ref="R1795:R1858" si="171">IF((FIND("/",N1795,1)&gt;0),
RIGHT(N1795,(LEN(N1795)-1-LEN(Q1795))),"")</f>
        <v>photobooks</v>
      </c>
      <c r="S1795" s="14">
        <f t="shared" ref="S1795:S1858" si="172">(((J1795/60)/60)/24)+DATE(1970,1,1)+(-5/24)</f>
        <v>41940.683333333334</v>
      </c>
      <c r="T1795" s="14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5">
        <v>9000</v>
      </c>
      <c r="E1796" s="5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</v>
      </c>
      <c r="P1796" s="5">
        <f t="shared" si="169"/>
        <v>55.39</v>
      </c>
      <c r="Q1796" s="27" t="str">
        <f t="shared" si="170"/>
        <v>photography</v>
      </c>
      <c r="R1796" s="27" t="str">
        <f t="shared" si="171"/>
        <v>photobooks</v>
      </c>
      <c r="S1796" s="14">
        <f t="shared" si="172"/>
        <v>42011.342847222222</v>
      </c>
      <c r="T1796" s="14">
        <f t="shared" si="173"/>
        <v>42046.342847222222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5">
        <v>28000</v>
      </c>
      <c r="E1797" s="5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39</v>
      </c>
      <c r="P1797" s="5">
        <f t="shared" si="169"/>
        <v>133.9</v>
      </c>
      <c r="Q1797" s="27" t="str">
        <f t="shared" si="170"/>
        <v>photography</v>
      </c>
      <c r="R1797" s="27" t="str">
        <f t="shared" si="171"/>
        <v>photobooks</v>
      </c>
      <c r="S1797" s="14">
        <f t="shared" si="172"/>
        <v>42628.080335648141</v>
      </c>
      <c r="T1797" s="14">
        <f t="shared" si="173"/>
        <v>42657.458333333336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5">
        <v>19000</v>
      </c>
      <c r="E1798" s="5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</v>
      </c>
      <c r="P1798" s="5">
        <f t="shared" si="169"/>
        <v>48.72</v>
      </c>
      <c r="Q1798" s="27" t="str">
        <f t="shared" si="170"/>
        <v>photography</v>
      </c>
      <c r="R1798" s="27" t="str">
        <f t="shared" si="171"/>
        <v>photobooks</v>
      </c>
      <c r="S1798" s="14">
        <f t="shared" si="172"/>
        <v>42515.231087962959</v>
      </c>
      <c r="T1798" s="14">
        <f t="shared" si="173"/>
        <v>42575.231087962959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5">
        <v>10000</v>
      </c>
      <c r="E1799" s="5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68</v>
      </c>
      <c r="P1799" s="5">
        <f t="shared" si="169"/>
        <v>48.25</v>
      </c>
      <c r="Q1799" s="27" t="str">
        <f t="shared" si="170"/>
        <v>photography</v>
      </c>
      <c r="R1799" s="27" t="str">
        <f t="shared" si="171"/>
        <v>photobooks</v>
      </c>
      <c r="S1799" s="14">
        <f t="shared" si="172"/>
        <v>42689.360983796294</v>
      </c>
      <c r="T1799" s="14">
        <f t="shared" si="173"/>
        <v>42719.360983796294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5">
        <v>16000</v>
      </c>
      <c r="E1800" s="5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14.000000000000002</v>
      </c>
      <c r="P1800" s="5">
        <f t="shared" si="169"/>
        <v>58.97</v>
      </c>
      <c r="Q1800" s="27" t="str">
        <f t="shared" si="170"/>
        <v>photography</v>
      </c>
      <c r="R1800" s="27" t="str">
        <f t="shared" si="171"/>
        <v>photobooks</v>
      </c>
      <c r="S1800" s="14">
        <f t="shared" si="172"/>
        <v>42344.118437499994</v>
      </c>
      <c r="T1800" s="14">
        <f t="shared" si="173"/>
        <v>42404.118437499994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5">
        <v>4000</v>
      </c>
      <c r="E1801" s="5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2</v>
      </c>
      <c r="P1801" s="5">
        <f t="shared" si="169"/>
        <v>11.64</v>
      </c>
      <c r="Q1801" s="27" t="str">
        <f t="shared" si="170"/>
        <v>photography</v>
      </c>
      <c r="R1801" s="27" t="str">
        <f t="shared" si="171"/>
        <v>photobooks</v>
      </c>
      <c r="S1801" s="14">
        <f t="shared" si="172"/>
        <v>41934.634351851848</v>
      </c>
      <c r="T1801" s="14">
        <f t="shared" si="173"/>
        <v>41954.676018518519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5">
        <v>46260</v>
      </c>
      <c r="E1802" s="5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</v>
      </c>
      <c r="P1802" s="5">
        <f t="shared" si="169"/>
        <v>83.72</v>
      </c>
      <c r="Q1802" s="27" t="str">
        <f t="shared" si="170"/>
        <v>photography</v>
      </c>
      <c r="R1802" s="27" t="str">
        <f t="shared" si="171"/>
        <v>photobooks</v>
      </c>
      <c r="S1802" s="14">
        <f t="shared" si="172"/>
        <v>42623.397800925923</v>
      </c>
      <c r="T1802" s="14">
        <f t="shared" si="173"/>
        <v>42653.397800925923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5">
        <v>17000</v>
      </c>
      <c r="E1803" s="5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14.000000000000002</v>
      </c>
      <c r="P1803" s="5">
        <f t="shared" si="169"/>
        <v>63.65</v>
      </c>
      <c r="Q1803" s="27" t="str">
        <f t="shared" si="170"/>
        <v>photography</v>
      </c>
      <c r="R1803" s="27" t="str">
        <f t="shared" si="171"/>
        <v>photobooks</v>
      </c>
      <c r="S1803" s="14">
        <f t="shared" si="172"/>
        <v>42321.452175925922</v>
      </c>
      <c r="T1803" s="14">
        <f t="shared" si="173"/>
        <v>42353.298611111109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5">
        <v>3500</v>
      </c>
      <c r="E1804" s="5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</v>
      </c>
      <c r="P1804" s="5">
        <f t="shared" si="169"/>
        <v>94.28</v>
      </c>
      <c r="Q1804" s="27" t="str">
        <f t="shared" si="170"/>
        <v>photography</v>
      </c>
      <c r="R1804" s="27" t="str">
        <f t="shared" si="171"/>
        <v>photobooks</v>
      </c>
      <c r="S1804" s="14">
        <f t="shared" si="172"/>
        <v>42159.264236111114</v>
      </c>
      <c r="T1804" s="14">
        <f t="shared" si="173"/>
        <v>42182.707638888889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5">
        <v>17500</v>
      </c>
      <c r="E1805" s="5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31</v>
      </c>
      <c r="P1805" s="5">
        <f t="shared" si="169"/>
        <v>71.87</v>
      </c>
      <c r="Q1805" s="27" t="str">
        <f t="shared" si="170"/>
        <v>photography</v>
      </c>
      <c r="R1805" s="27" t="str">
        <f t="shared" si="171"/>
        <v>photobooks</v>
      </c>
      <c r="S1805" s="14">
        <f t="shared" si="172"/>
        <v>42017.863217592596</v>
      </c>
      <c r="T1805" s="14">
        <f t="shared" si="173"/>
        <v>42048.863217592596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5">
        <v>15500</v>
      </c>
      <c r="E1806" s="5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</v>
      </c>
      <c r="P1806" s="5">
        <f t="shared" si="169"/>
        <v>104.85</v>
      </c>
      <c r="Q1806" s="27" t="str">
        <f t="shared" si="170"/>
        <v>photography</v>
      </c>
      <c r="R1806" s="27" t="str">
        <f t="shared" si="171"/>
        <v>photobooks</v>
      </c>
      <c r="S1806" s="14">
        <f t="shared" si="172"/>
        <v>42282.469953703701</v>
      </c>
      <c r="T1806" s="14">
        <f t="shared" si="173"/>
        <v>42322.511620370373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5">
        <v>22500</v>
      </c>
      <c r="E1807" s="5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</v>
      </c>
      <c r="P1807" s="5">
        <f t="shared" si="169"/>
        <v>67.14</v>
      </c>
      <c r="Q1807" s="27" t="str">
        <f t="shared" si="170"/>
        <v>photography</v>
      </c>
      <c r="R1807" s="27" t="str">
        <f t="shared" si="171"/>
        <v>photobooks</v>
      </c>
      <c r="S1807" s="14">
        <f t="shared" si="172"/>
        <v>42247.595578703702</v>
      </c>
      <c r="T1807" s="14">
        <f t="shared" si="173"/>
        <v>42279.541666666664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5">
        <v>20000</v>
      </c>
      <c r="E1808" s="5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3</v>
      </c>
      <c r="P1808" s="5">
        <f t="shared" si="169"/>
        <v>73.88</v>
      </c>
      <c r="Q1808" s="27" t="str">
        <f t="shared" si="170"/>
        <v>photography</v>
      </c>
      <c r="R1808" s="27" t="str">
        <f t="shared" si="171"/>
        <v>photobooks</v>
      </c>
      <c r="S1808" s="14">
        <f t="shared" si="172"/>
        <v>41877.429965277777</v>
      </c>
      <c r="T1808" s="14">
        <f t="shared" si="173"/>
        <v>41912.429965277777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5">
        <v>5000</v>
      </c>
      <c r="E1809" s="5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</v>
      </c>
      <c r="P1809" s="5">
        <f t="shared" si="169"/>
        <v>69.13</v>
      </c>
      <c r="Q1809" s="27" t="str">
        <f t="shared" si="170"/>
        <v>photography</v>
      </c>
      <c r="R1809" s="27" t="str">
        <f t="shared" si="171"/>
        <v>photobooks</v>
      </c>
      <c r="S1809" s="14">
        <f t="shared" si="172"/>
        <v>41879.860104166662</v>
      </c>
      <c r="T1809" s="14">
        <f t="shared" si="173"/>
        <v>41909.860104166662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5">
        <v>28000</v>
      </c>
      <c r="E1810" s="5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</v>
      </c>
      <c r="P1810" s="5">
        <f t="shared" si="169"/>
        <v>120.77</v>
      </c>
      <c r="Q1810" s="27" t="str">
        <f t="shared" si="170"/>
        <v>photography</v>
      </c>
      <c r="R1810" s="27" t="str">
        <f t="shared" si="171"/>
        <v>photobooks</v>
      </c>
      <c r="S1810" s="14">
        <f t="shared" si="172"/>
        <v>42742.472569444442</v>
      </c>
      <c r="T1810" s="14">
        <f t="shared" si="173"/>
        <v>42777.472569444442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5">
        <v>3500</v>
      </c>
      <c r="E1811" s="5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11</v>
      </c>
      <c r="P1811" s="5">
        <f t="shared" si="169"/>
        <v>42.22</v>
      </c>
      <c r="Q1811" s="27" t="str">
        <f t="shared" si="170"/>
        <v>photography</v>
      </c>
      <c r="R1811" s="27" t="str">
        <f t="shared" si="171"/>
        <v>photobooks</v>
      </c>
      <c r="S1811" s="14">
        <f t="shared" si="172"/>
        <v>42029.699525462966</v>
      </c>
      <c r="T1811" s="14">
        <f t="shared" si="173"/>
        <v>42064.699525462966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5">
        <v>450</v>
      </c>
      <c r="E1812" s="5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</v>
      </c>
      <c r="P1812" s="5">
        <f t="shared" si="169"/>
        <v>7.5</v>
      </c>
      <c r="Q1812" s="27" t="str">
        <f t="shared" si="170"/>
        <v>photography</v>
      </c>
      <c r="R1812" s="27" t="str">
        <f t="shared" si="171"/>
        <v>photobooks</v>
      </c>
      <c r="S1812" s="14">
        <f t="shared" si="172"/>
        <v>41860.701689814814</v>
      </c>
      <c r="T1812" s="14">
        <f t="shared" si="173"/>
        <v>41872.701689814814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5">
        <v>54000</v>
      </c>
      <c r="E1813" s="5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0</v>
      </c>
      <c r="P1813" s="5">
        <f t="shared" si="169"/>
        <v>1.54</v>
      </c>
      <c r="Q1813" s="27" t="str">
        <f t="shared" si="170"/>
        <v>photography</v>
      </c>
      <c r="R1813" s="27" t="str">
        <f t="shared" si="171"/>
        <v>photobooks</v>
      </c>
      <c r="S1813" s="14">
        <f t="shared" si="172"/>
        <v>41876.225347222222</v>
      </c>
      <c r="T1813" s="14">
        <f t="shared" si="173"/>
        <v>41935.958333333328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5">
        <v>6500</v>
      </c>
      <c r="E1814" s="5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</v>
      </c>
      <c r="P1814" s="5">
        <f t="shared" si="169"/>
        <v>37.61</v>
      </c>
      <c r="Q1814" s="27" t="str">
        <f t="shared" si="170"/>
        <v>photography</v>
      </c>
      <c r="R1814" s="27" t="str">
        <f t="shared" si="171"/>
        <v>photobooks</v>
      </c>
      <c r="S1814" s="14">
        <f t="shared" si="172"/>
        <v>42524.110370370363</v>
      </c>
      <c r="T1814" s="14">
        <f t="shared" si="173"/>
        <v>42554.110370370363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5">
        <v>8750</v>
      </c>
      <c r="E1815" s="5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>
        <f t="shared" si="169"/>
        <v>0</v>
      </c>
      <c r="Q1815" s="27" t="str">
        <f t="shared" si="170"/>
        <v>photography</v>
      </c>
      <c r="R1815" s="27" t="str">
        <f t="shared" si="171"/>
        <v>photobooks</v>
      </c>
      <c r="S1815" s="14">
        <f t="shared" si="172"/>
        <v>41829.68069444444</v>
      </c>
      <c r="T1815" s="14">
        <f t="shared" si="173"/>
        <v>41859.68069444444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5">
        <v>12000</v>
      </c>
      <c r="E1816" s="5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</v>
      </c>
      <c r="P1816" s="5">
        <f t="shared" si="169"/>
        <v>42.16</v>
      </c>
      <c r="Q1816" s="27" t="str">
        <f t="shared" si="170"/>
        <v>photography</v>
      </c>
      <c r="R1816" s="27" t="str">
        <f t="shared" si="171"/>
        <v>photobooks</v>
      </c>
      <c r="S1816" s="14">
        <f t="shared" si="172"/>
        <v>42033.105740740742</v>
      </c>
      <c r="T1816" s="14">
        <f t="shared" si="173"/>
        <v>42063.105740740742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5">
        <v>3000</v>
      </c>
      <c r="E1817" s="5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>
        <f t="shared" si="169"/>
        <v>0</v>
      </c>
      <c r="Q1817" s="27" t="str">
        <f t="shared" si="170"/>
        <v>photography</v>
      </c>
      <c r="R1817" s="27" t="str">
        <f t="shared" si="171"/>
        <v>photobooks</v>
      </c>
      <c r="S1817" s="14">
        <f t="shared" si="172"/>
        <v>42172.698344907411</v>
      </c>
      <c r="T1817" s="14">
        <f t="shared" si="173"/>
        <v>42186.698344907411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5">
        <v>25000</v>
      </c>
      <c r="E1818" s="5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</v>
      </c>
      <c r="P1818" s="5">
        <f t="shared" si="169"/>
        <v>84.83</v>
      </c>
      <c r="Q1818" s="27" t="str">
        <f t="shared" si="170"/>
        <v>photography</v>
      </c>
      <c r="R1818" s="27" t="str">
        <f t="shared" si="171"/>
        <v>photobooks</v>
      </c>
      <c r="S1818" s="14">
        <f t="shared" si="172"/>
        <v>42548.667858796289</v>
      </c>
      <c r="T1818" s="14">
        <f t="shared" si="173"/>
        <v>42576.583333333336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5">
        <v>18000</v>
      </c>
      <c r="E1819" s="5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</v>
      </c>
      <c r="P1819" s="5">
        <f t="shared" si="169"/>
        <v>94.19</v>
      </c>
      <c r="Q1819" s="27" t="str">
        <f t="shared" si="170"/>
        <v>photography</v>
      </c>
      <c r="R1819" s="27" t="str">
        <f t="shared" si="171"/>
        <v>photobooks</v>
      </c>
      <c r="S1819" s="14">
        <f t="shared" si="172"/>
        <v>42705.453784722216</v>
      </c>
      <c r="T1819" s="14">
        <f t="shared" si="173"/>
        <v>42765.082638888889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5">
        <v>15000</v>
      </c>
      <c r="E1820" s="5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>
        <f t="shared" si="169"/>
        <v>0</v>
      </c>
      <c r="Q1820" s="27" t="str">
        <f t="shared" si="170"/>
        <v>photography</v>
      </c>
      <c r="R1820" s="27" t="str">
        <f t="shared" si="171"/>
        <v>photobooks</v>
      </c>
      <c r="S1820" s="14">
        <f t="shared" si="172"/>
        <v>42067.026041666664</v>
      </c>
      <c r="T1820" s="14">
        <f t="shared" si="173"/>
        <v>42096.984374999993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5">
        <v>1200</v>
      </c>
      <c r="E1821" s="5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</v>
      </c>
      <c r="P1821" s="5">
        <f t="shared" si="169"/>
        <v>6.25</v>
      </c>
      <c r="Q1821" s="27" t="str">
        <f t="shared" si="170"/>
        <v>photography</v>
      </c>
      <c r="R1821" s="27" t="str">
        <f t="shared" si="171"/>
        <v>photobooks</v>
      </c>
      <c r="S1821" s="14">
        <f t="shared" si="172"/>
        <v>41820.543935185182</v>
      </c>
      <c r="T1821" s="14">
        <f t="shared" si="173"/>
        <v>41850.543935185182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5">
        <v>26000</v>
      </c>
      <c r="E1822" s="5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7.0000000000000009</v>
      </c>
      <c r="P1822" s="5">
        <f t="shared" si="169"/>
        <v>213.38</v>
      </c>
      <c r="Q1822" s="27" t="str">
        <f t="shared" si="170"/>
        <v>photography</v>
      </c>
      <c r="R1822" s="27" t="str">
        <f t="shared" si="171"/>
        <v>photobooks</v>
      </c>
      <c r="S1822" s="14">
        <f t="shared" si="172"/>
        <v>42064.87604166667</v>
      </c>
      <c r="T1822" s="14">
        <f t="shared" si="173"/>
        <v>42094.834374999999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5">
        <v>2500</v>
      </c>
      <c r="E1823" s="5">
        <v>3372.25</v>
      </c>
      <c r="F1823" s="12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135</v>
      </c>
      <c r="P1823" s="5">
        <f t="shared" si="169"/>
        <v>59.16</v>
      </c>
      <c r="Q1823" s="27" t="str">
        <f t="shared" si="170"/>
        <v>music</v>
      </c>
      <c r="R1823" s="27" t="str">
        <f t="shared" si="171"/>
        <v>rock</v>
      </c>
      <c r="S1823" s="14">
        <f t="shared" si="172"/>
        <v>40926.110729166663</v>
      </c>
      <c r="T1823" s="14">
        <f t="shared" si="173"/>
        <v>40971.110729166663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5">
        <v>300</v>
      </c>
      <c r="E1824" s="5">
        <v>300</v>
      </c>
      <c r="F1824" s="12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5">
        <f t="shared" si="169"/>
        <v>27.27</v>
      </c>
      <c r="Q1824" s="27" t="str">
        <f t="shared" si="170"/>
        <v>music</v>
      </c>
      <c r="R1824" s="27" t="str">
        <f t="shared" si="171"/>
        <v>rock</v>
      </c>
      <c r="S1824" s="14">
        <f t="shared" si="172"/>
        <v>41634.588680555549</v>
      </c>
      <c r="T1824" s="14">
        <f t="shared" si="173"/>
        <v>41670.584027777775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5">
        <v>700</v>
      </c>
      <c r="E1825" s="5">
        <v>811</v>
      </c>
      <c r="F1825" s="12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115.99999999999999</v>
      </c>
      <c r="P1825" s="5">
        <f t="shared" si="169"/>
        <v>24.58</v>
      </c>
      <c r="Q1825" s="27" t="str">
        <f t="shared" si="170"/>
        <v>music</v>
      </c>
      <c r="R1825" s="27" t="str">
        <f t="shared" si="171"/>
        <v>rock</v>
      </c>
      <c r="S1825" s="14">
        <f t="shared" si="172"/>
        <v>41176.47657407407</v>
      </c>
      <c r="T1825" s="14">
        <f t="shared" si="173"/>
        <v>41206.47657407407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5">
        <v>3000</v>
      </c>
      <c r="E1826" s="5">
        <v>3002</v>
      </c>
      <c r="F1826" s="12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</v>
      </c>
      <c r="P1826" s="5">
        <f t="shared" si="169"/>
        <v>75.05</v>
      </c>
      <c r="Q1826" s="27" t="str">
        <f t="shared" si="170"/>
        <v>music</v>
      </c>
      <c r="R1826" s="27" t="str">
        <f t="shared" si="171"/>
        <v>rock</v>
      </c>
      <c r="S1826" s="14">
        <f t="shared" si="172"/>
        <v>41626.707951388889</v>
      </c>
      <c r="T1826" s="14">
        <f t="shared" si="173"/>
        <v>41646.880555555552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5">
        <v>2000</v>
      </c>
      <c r="E1827" s="5">
        <v>2101</v>
      </c>
      <c r="F1827" s="12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</v>
      </c>
      <c r="P1827" s="5">
        <f t="shared" si="169"/>
        <v>42.02</v>
      </c>
      <c r="Q1827" s="27" t="str">
        <f t="shared" si="170"/>
        <v>music</v>
      </c>
      <c r="R1827" s="27" t="str">
        <f t="shared" si="171"/>
        <v>rock</v>
      </c>
      <c r="S1827" s="14">
        <f t="shared" si="172"/>
        <v>41443.626192129625</v>
      </c>
      <c r="T1827" s="14">
        <f t="shared" si="173"/>
        <v>41466.626192129625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5">
        <v>2000</v>
      </c>
      <c r="E1828" s="5">
        <v>2020</v>
      </c>
      <c r="F1828" s="12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5">
        <f t="shared" si="169"/>
        <v>53.16</v>
      </c>
      <c r="Q1828" s="27" t="str">
        <f t="shared" si="170"/>
        <v>music</v>
      </c>
      <c r="R1828" s="27" t="str">
        <f t="shared" si="171"/>
        <v>rock</v>
      </c>
      <c r="S1828" s="14">
        <f t="shared" si="172"/>
        <v>41657.715474537035</v>
      </c>
      <c r="T1828" s="14">
        <f t="shared" si="173"/>
        <v>41687.715474537035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5">
        <v>8000</v>
      </c>
      <c r="E1829" s="5">
        <v>8053</v>
      </c>
      <c r="F1829" s="12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101</v>
      </c>
      <c r="P1829" s="5">
        <f t="shared" si="169"/>
        <v>83.89</v>
      </c>
      <c r="Q1829" s="27" t="str">
        <f t="shared" si="170"/>
        <v>music</v>
      </c>
      <c r="R1829" s="27" t="str">
        <f t="shared" si="171"/>
        <v>rock</v>
      </c>
      <c r="S1829" s="14">
        <f t="shared" si="172"/>
        <v>40555.117604166662</v>
      </c>
      <c r="T1829" s="14">
        <f t="shared" si="173"/>
        <v>40605.117604166662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5">
        <v>20000</v>
      </c>
      <c r="E1830" s="5">
        <v>20032</v>
      </c>
      <c r="F1830" s="12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</v>
      </c>
      <c r="P1830" s="5">
        <f t="shared" si="169"/>
        <v>417.33</v>
      </c>
      <c r="Q1830" s="27" t="str">
        <f t="shared" si="170"/>
        <v>music</v>
      </c>
      <c r="R1830" s="27" t="str">
        <f t="shared" si="171"/>
        <v>rock</v>
      </c>
      <c r="S1830" s="14">
        <f t="shared" si="172"/>
        <v>41736.691319444442</v>
      </c>
      <c r="T1830" s="14">
        <f t="shared" si="173"/>
        <v>41768.708333333328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5">
        <v>1500</v>
      </c>
      <c r="E1831" s="5">
        <v>2500.25</v>
      </c>
      <c r="F1831" s="12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167</v>
      </c>
      <c r="P1831" s="5">
        <f t="shared" si="169"/>
        <v>75.77</v>
      </c>
      <c r="Q1831" s="27" t="str">
        <f t="shared" si="170"/>
        <v>music</v>
      </c>
      <c r="R1831" s="27" t="str">
        <f t="shared" si="171"/>
        <v>rock</v>
      </c>
      <c r="S1831" s="14">
        <f t="shared" si="172"/>
        <v>40515.879293981481</v>
      </c>
      <c r="T1831" s="14">
        <f t="shared" si="173"/>
        <v>40564.708333333328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5">
        <v>15000</v>
      </c>
      <c r="E1832" s="5">
        <v>15230</v>
      </c>
      <c r="F1832" s="1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102</v>
      </c>
      <c r="P1832" s="5">
        <f t="shared" si="169"/>
        <v>67.39</v>
      </c>
      <c r="Q1832" s="27" t="str">
        <f t="shared" si="170"/>
        <v>music</v>
      </c>
      <c r="R1832" s="27" t="str">
        <f t="shared" si="171"/>
        <v>rock</v>
      </c>
      <c r="S1832" s="14">
        <f t="shared" si="172"/>
        <v>41664.475775462961</v>
      </c>
      <c r="T1832" s="14">
        <f t="shared" si="173"/>
        <v>41694.475775462961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5">
        <v>1000</v>
      </c>
      <c r="E1833" s="5">
        <v>1030</v>
      </c>
      <c r="F1833" s="12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5">
        <f t="shared" si="169"/>
        <v>73.569999999999993</v>
      </c>
      <c r="Q1833" s="27" t="str">
        <f t="shared" si="170"/>
        <v>music</v>
      </c>
      <c r="R1833" s="27" t="str">
        <f t="shared" si="171"/>
        <v>rock</v>
      </c>
      <c r="S1833" s="14">
        <f t="shared" si="172"/>
        <v>41026.787766203699</v>
      </c>
      <c r="T1833" s="14">
        <f t="shared" si="173"/>
        <v>41041.787766203699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5">
        <v>350</v>
      </c>
      <c r="E1834" s="5">
        <v>500</v>
      </c>
      <c r="F1834" s="12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143</v>
      </c>
      <c r="P1834" s="5">
        <f t="shared" si="169"/>
        <v>25</v>
      </c>
      <c r="Q1834" s="27" t="str">
        <f t="shared" si="170"/>
        <v>music</v>
      </c>
      <c r="R1834" s="27" t="str">
        <f t="shared" si="171"/>
        <v>rock</v>
      </c>
      <c r="S1834" s="14">
        <f t="shared" si="172"/>
        <v>40576.331331018519</v>
      </c>
      <c r="T1834" s="14">
        <f t="shared" si="173"/>
        <v>40606.331331018519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5">
        <v>400</v>
      </c>
      <c r="E1835" s="5">
        <v>1050</v>
      </c>
      <c r="F1835" s="12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263</v>
      </c>
      <c r="P1835" s="5">
        <f t="shared" si="169"/>
        <v>42</v>
      </c>
      <c r="Q1835" s="27" t="str">
        <f t="shared" si="170"/>
        <v>music</v>
      </c>
      <c r="R1835" s="27" t="str">
        <f t="shared" si="171"/>
        <v>rock</v>
      </c>
      <c r="S1835" s="14">
        <f t="shared" si="172"/>
        <v>41302.835682870369</v>
      </c>
      <c r="T1835" s="14">
        <f t="shared" si="173"/>
        <v>41335.124305555553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5">
        <v>10000</v>
      </c>
      <c r="E1836" s="5">
        <v>11805</v>
      </c>
      <c r="F1836" s="12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</v>
      </c>
      <c r="P1836" s="5">
        <f t="shared" si="169"/>
        <v>131.16999999999999</v>
      </c>
      <c r="Q1836" s="27" t="str">
        <f t="shared" si="170"/>
        <v>music</v>
      </c>
      <c r="R1836" s="27" t="str">
        <f t="shared" si="171"/>
        <v>rock</v>
      </c>
      <c r="S1836" s="14">
        <f t="shared" si="172"/>
        <v>41988.755729166667</v>
      </c>
      <c r="T1836" s="14">
        <f t="shared" si="173"/>
        <v>42028.755729166667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5">
        <v>500</v>
      </c>
      <c r="E1837" s="5">
        <v>520</v>
      </c>
      <c r="F1837" s="12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5">
        <f t="shared" si="169"/>
        <v>47.27</v>
      </c>
      <c r="Q1837" s="27" t="str">
        <f t="shared" si="170"/>
        <v>music</v>
      </c>
      <c r="R1837" s="27" t="str">
        <f t="shared" si="171"/>
        <v>rock</v>
      </c>
      <c r="S1837" s="14">
        <f t="shared" si="172"/>
        <v>42430.49387731481</v>
      </c>
      <c r="T1837" s="14">
        <f t="shared" si="173"/>
        <v>42460.452210648145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5">
        <v>5000</v>
      </c>
      <c r="E1838" s="5">
        <v>10017</v>
      </c>
      <c r="F1838" s="12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</v>
      </c>
      <c r="P1838" s="5">
        <f t="shared" si="169"/>
        <v>182.13</v>
      </c>
      <c r="Q1838" s="27" t="str">
        <f t="shared" si="170"/>
        <v>music</v>
      </c>
      <c r="R1838" s="27" t="str">
        <f t="shared" si="171"/>
        <v>rock</v>
      </c>
      <c r="S1838" s="14">
        <f t="shared" si="172"/>
        <v>41305.601030092592</v>
      </c>
      <c r="T1838" s="14">
        <f t="shared" si="173"/>
        <v>41322.601030092592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5">
        <v>600</v>
      </c>
      <c r="E1839" s="5">
        <v>1841</v>
      </c>
      <c r="F1839" s="12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307</v>
      </c>
      <c r="P1839" s="5">
        <f t="shared" si="169"/>
        <v>61.37</v>
      </c>
      <c r="Q1839" s="27" t="str">
        <f t="shared" si="170"/>
        <v>music</v>
      </c>
      <c r="R1839" s="27" t="str">
        <f t="shared" si="171"/>
        <v>rock</v>
      </c>
      <c r="S1839" s="14">
        <f t="shared" si="172"/>
        <v>40925.839525462965</v>
      </c>
      <c r="T1839" s="14">
        <f t="shared" si="173"/>
        <v>40985.797858796293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5">
        <v>1000</v>
      </c>
      <c r="E1840" s="5">
        <v>1001.49</v>
      </c>
      <c r="F1840" s="12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</v>
      </c>
      <c r="P1840" s="5">
        <f t="shared" si="169"/>
        <v>35.770000000000003</v>
      </c>
      <c r="Q1840" s="27" t="str">
        <f t="shared" si="170"/>
        <v>music</v>
      </c>
      <c r="R1840" s="27" t="str">
        <f t="shared" si="171"/>
        <v>rock</v>
      </c>
      <c r="S1840" s="14">
        <f t="shared" si="172"/>
        <v>40788.578206018516</v>
      </c>
      <c r="T1840" s="14">
        <f t="shared" si="173"/>
        <v>40816.916666666664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5">
        <v>1000</v>
      </c>
      <c r="E1841" s="5">
        <v>2053</v>
      </c>
      <c r="F1841" s="12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204.99999999999997</v>
      </c>
      <c r="P1841" s="5">
        <f t="shared" si="169"/>
        <v>45.62</v>
      </c>
      <c r="Q1841" s="27" t="str">
        <f t="shared" si="170"/>
        <v>music</v>
      </c>
      <c r="R1841" s="27" t="str">
        <f t="shared" si="171"/>
        <v>rock</v>
      </c>
      <c r="S1841" s="14">
        <f t="shared" si="172"/>
        <v>42614.513680555552</v>
      </c>
      <c r="T1841" s="14">
        <f t="shared" si="173"/>
        <v>42644.513680555552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5">
        <v>900</v>
      </c>
      <c r="E1842" s="5">
        <v>980</v>
      </c>
      <c r="F1842" s="1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109.00000000000001</v>
      </c>
      <c r="P1842" s="5">
        <f t="shared" si="169"/>
        <v>75.38</v>
      </c>
      <c r="Q1842" s="27" t="str">
        <f t="shared" si="170"/>
        <v>music</v>
      </c>
      <c r="R1842" s="27" t="str">
        <f t="shared" si="171"/>
        <v>rock</v>
      </c>
      <c r="S1842" s="14">
        <f t="shared" si="172"/>
        <v>41381.88784722222</v>
      </c>
      <c r="T1842" s="14">
        <f t="shared" si="173"/>
        <v>41400.999305555553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5">
        <v>2000</v>
      </c>
      <c r="E1843" s="5">
        <v>2035</v>
      </c>
      <c r="F1843" s="12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102</v>
      </c>
      <c r="P1843" s="5">
        <f t="shared" si="169"/>
        <v>50.88</v>
      </c>
      <c r="Q1843" s="27" t="str">
        <f t="shared" si="170"/>
        <v>music</v>
      </c>
      <c r="R1843" s="27" t="str">
        <f t="shared" si="171"/>
        <v>rock</v>
      </c>
      <c r="S1843" s="14">
        <f t="shared" si="172"/>
        <v>41745.637094907404</v>
      </c>
      <c r="T1843" s="14">
        <f t="shared" si="173"/>
        <v>41778.999305555553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5">
        <v>2000</v>
      </c>
      <c r="E1844" s="5">
        <v>2505</v>
      </c>
      <c r="F1844" s="12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</v>
      </c>
      <c r="P1844" s="5">
        <f t="shared" si="169"/>
        <v>119.29</v>
      </c>
      <c r="Q1844" s="27" t="str">
        <f t="shared" si="170"/>
        <v>music</v>
      </c>
      <c r="R1844" s="27" t="str">
        <f t="shared" si="171"/>
        <v>rock</v>
      </c>
      <c r="S1844" s="14">
        <f t="shared" si="172"/>
        <v>42031.423391203702</v>
      </c>
      <c r="T1844" s="14">
        <f t="shared" si="173"/>
        <v>42065.040972222218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5">
        <v>10000</v>
      </c>
      <c r="E1845" s="5">
        <v>12400.61</v>
      </c>
      <c r="F1845" s="12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</v>
      </c>
      <c r="P1845" s="5">
        <f t="shared" si="169"/>
        <v>92.54</v>
      </c>
      <c r="Q1845" s="27" t="str">
        <f t="shared" si="170"/>
        <v>music</v>
      </c>
      <c r="R1845" s="27" t="str">
        <f t="shared" si="171"/>
        <v>rock</v>
      </c>
      <c r="S1845" s="14">
        <f t="shared" si="172"/>
        <v>40564.786504629628</v>
      </c>
      <c r="T1845" s="14">
        <f t="shared" si="173"/>
        <v>40594.786504629628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5">
        <v>1500</v>
      </c>
      <c r="E1846" s="5">
        <v>1521</v>
      </c>
      <c r="F1846" s="12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</v>
      </c>
      <c r="P1846" s="5">
        <f t="shared" si="169"/>
        <v>76.05</v>
      </c>
      <c r="Q1846" s="27" t="str">
        <f t="shared" si="170"/>
        <v>music</v>
      </c>
      <c r="R1846" s="27" t="str">
        <f t="shared" si="171"/>
        <v>rock</v>
      </c>
      <c r="S1846" s="14">
        <f t="shared" si="172"/>
        <v>40666.765208333331</v>
      </c>
      <c r="T1846" s="14">
        <f t="shared" si="173"/>
        <v>40704.916666666664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5">
        <v>1000</v>
      </c>
      <c r="E1847" s="5">
        <v>1000</v>
      </c>
      <c r="F1847" s="12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5">
        <f t="shared" si="169"/>
        <v>52.63</v>
      </c>
      <c r="Q1847" s="27" t="str">
        <f t="shared" si="170"/>
        <v>music</v>
      </c>
      <c r="R1847" s="27" t="str">
        <f t="shared" si="171"/>
        <v>rock</v>
      </c>
      <c r="S1847" s="14">
        <f t="shared" si="172"/>
        <v>42523.124976851854</v>
      </c>
      <c r="T1847" s="14">
        <f t="shared" si="173"/>
        <v>42537.996527777774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5">
        <v>15000</v>
      </c>
      <c r="E1848" s="5">
        <v>20689</v>
      </c>
      <c r="F1848" s="12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138</v>
      </c>
      <c r="P1848" s="5">
        <f t="shared" si="169"/>
        <v>98.99</v>
      </c>
      <c r="Q1848" s="27" t="str">
        <f t="shared" si="170"/>
        <v>music</v>
      </c>
      <c r="R1848" s="27" t="str">
        <f t="shared" si="171"/>
        <v>rock</v>
      </c>
      <c r="S1848" s="14">
        <f t="shared" si="172"/>
        <v>41228.441863425927</v>
      </c>
      <c r="T1848" s="14">
        <f t="shared" si="173"/>
        <v>41258.441863425927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5">
        <v>2500</v>
      </c>
      <c r="E1849" s="5">
        <v>3022</v>
      </c>
      <c r="F1849" s="12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121</v>
      </c>
      <c r="P1849" s="5">
        <f t="shared" si="169"/>
        <v>79.53</v>
      </c>
      <c r="Q1849" s="27" t="str">
        <f t="shared" si="170"/>
        <v>music</v>
      </c>
      <c r="R1849" s="27" t="str">
        <f t="shared" si="171"/>
        <v>rock</v>
      </c>
      <c r="S1849" s="14">
        <f t="shared" si="172"/>
        <v>42094.028148148143</v>
      </c>
      <c r="T1849" s="14">
        <f t="shared" si="173"/>
        <v>42115.028148148143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5">
        <v>3000</v>
      </c>
      <c r="E1850" s="5">
        <v>3221</v>
      </c>
      <c r="F1850" s="12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</v>
      </c>
      <c r="P1850" s="5">
        <f t="shared" si="169"/>
        <v>134.21</v>
      </c>
      <c r="Q1850" s="27" t="str">
        <f t="shared" si="170"/>
        <v>music</v>
      </c>
      <c r="R1850" s="27" t="str">
        <f t="shared" si="171"/>
        <v>rock</v>
      </c>
      <c r="S1850" s="14">
        <f t="shared" si="172"/>
        <v>40691.579722222217</v>
      </c>
      <c r="T1850" s="14">
        <f t="shared" si="173"/>
        <v>40755.082638888889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5">
        <v>300</v>
      </c>
      <c r="E1851" s="5">
        <v>301</v>
      </c>
      <c r="F1851" s="12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</v>
      </c>
      <c r="P1851" s="5">
        <f t="shared" si="169"/>
        <v>37.630000000000003</v>
      </c>
      <c r="Q1851" s="27" t="str">
        <f t="shared" si="170"/>
        <v>music</v>
      </c>
      <c r="R1851" s="27" t="str">
        <f t="shared" si="171"/>
        <v>rock</v>
      </c>
      <c r="S1851" s="14">
        <f t="shared" si="172"/>
        <v>41169.637256944443</v>
      </c>
      <c r="T1851" s="14">
        <f t="shared" si="173"/>
        <v>41199.637256944443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5">
        <v>9000</v>
      </c>
      <c r="E1852" s="5">
        <v>9137</v>
      </c>
      <c r="F1852" s="1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102</v>
      </c>
      <c r="P1852" s="5">
        <f t="shared" si="169"/>
        <v>51.04</v>
      </c>
      <c r="Q1852" s="27" t="str">
        <f t="shared" si="170"/>
        <v>music</v>
      </c>
      <c r="R1852" s="27" t="str">
        <f t="shared" si="171"/>
        <v>rock</v>
      </c>
      <c r="S1852" s="14">
        <f t="shared" si="172"/>
        <v>41800.751157407409</v>
      </c>
      <c r="T1852" s="14">
        <f t="shared" si="173"/>
        <v>41830.751157407409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5">
        <v>1300</v>
      </c>
      <c r="E1853" s="5">
        <v>1301</v>
      </c>
      <c r="F1853" s="12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</v>
      </c>
      <c r="P1853" s="5">
        <f t="shared" si="169"/>
        <v>50.04</v>
      </c>
      <c r="Q1853" s="27" t="str">
        <f t="shared" si="170"/>
        <v>music</v>
      </c>
      <c r="R1853" s="27" t="str">
        <f t="shared" si="171"/>
        <v>rock</v>
      </c>
      <c r="S1853" s="14">
        <f t="shared" si="172"/>
        <v>41827.69835648148</v>
      </c>
      <c r="T1853" s="14">
        <f t="shared" si="173"/>
        <v>41847.833333333328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5">
        <v>15000</v>
      </c>
      <c r="E1854" s="5">
        <v>17545</v>
      </c>
      <c r="F1854" s="12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117</v>
      </c>
      <c r="P1854" s="5">
        <f t="shared" si="169"/>
        <v>133.93</v>
      </c>
      <c r="Q1854" s="27" t="str">
        <f t="shared" si="170"/>
        <v>music</v>
      </c>
      <c r="R1854" s="27" t="str">
        <f t="shared" si="171"/>
        <v>rock</v>
      </c>
      <c r="S1854" s="14">
        <f t="shared" si="172"/>
        <v>42081.563101851854</v>
      </c>
      <c r="T1854" s="14">
        <f t="shared" si="173"/>
        <v>42118.791666666664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5">
        <v>800</v>
      </c>
      <c r="E1855" s="5">
        <v>815</v>
      </c>
      <c r="F1855" s="12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102</v>
      </c>
      <c r="P1855" s="5">
        <f t="shared" si="169"/>
        <v>58.21</v>
      </c>
      <c r="Q1855" s="27" t="str">
        <f t="shared" si="170"/>
        <v>music</v>
      </c>
      <c r="R1855" s="27" t="str">
        <f t="shared" si="171"/>
        <v>rock</v>
      </c>
      <c r="S1855" s="14">
        <f t="shared" si="172"/>
        <v>41176.852048611108</v>
      </c>
      <c r="T1855" s="14">
        <f t="shared" si="173"/>
        <v>41226.893715277773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5">
        <v>15000</v>
      </c>
      <c r="E1856" s="5">
        <v>15318.55</v>
      </c>
      <c r="F1856" s="12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</v>
      </c>
      <c r="P1856" s="5">
        <f t="shared" si="169"/>
        <v>88.04</v>
      </c>
      <c r="Q1856" s="27" t="str">
        <f t="shared" si="170"/>
        <v>music</v>
      </c>
      <c r="R1856" s="27" t="str">
        <f t="shared" si="171"/>
        <v>rock</v>
      </c>
      <c r="S1856" s="14">
        <f t="shared" si="172"/>
        <v>41387.812928240739</v>
      </c>
      <c r="T1856" s="14">
        <f t="shared" si="173"/>
        <v>41417.812928240739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5">
        <v>8750</v>
      </c>
      <c r="E1857" s="5">
        <v>13480.16</v>
      </c>
      <c r="F1857" s="12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</v>
      </c>
      <c r="P1857" s="5">
        <f t="shared" si="169"/>
        <v>70.58</v>
      </c>
      <c r="Q1857" s="27" t="str">
        <f t="shared" si="170"/>
        <v>music</v>
      </c>
      <c r="R1857" s="27" t="str">
        <f t="shared" si="171"/>
        <v>rock</v>
      </c>
      <c r="S1857" s="14">
        <f t="shared" si="172"/>
        <v>41600.330324074072</v>
      </c>
      <c r="T1857" s="14">
        <f t="shared" si="173"/>
        <v>41645.330324074072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5">
        <v>2000</v>
      </c>
      <c r="E1858" s="5">
        <v>2025</v>
      </c>
      <c r="F1858" s="12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</v>
      </c>
      <c r="P1858" s="5">
        <f t="shared" si="169"/>
        <v>53.29</v>
      </c>
      <c r="Q1858" s="27" t="str">
        <f t="shared" si="170"/>
        <v>music</v>
      </c>
      <c r="R1858" s="27" t="str">
        <f t="shared" si="171"/>
        <v>rock</v>
      </c>
      <c r="S1858" s="14">
        <f t="shared" si="172"/>
        <v>41817.64666666666</v>
      </c>
      <c r="T1858" s="14">
        <f t="shared" si="173"/>
        <v>41838.64666666666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5">
        <v>3000</v>
      </c>
      <c r="E1859" s="5">
        <v>3000</v>
      </c>
      <c r="F1859" s="12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ROUND(E1859/D1859,2)*100</f>
        <v>100</v>
      </c>
      <c r="P1859" s="5">
        <f t="shared" ref="P1859:P1922" si="175">IF(L1859=0,0,ROUND(E1859/L1859,2))</f>
        <v>136.36000000000001</v>
      </c>
      <c r="Q1859" s="27" t="str">
        <f t="shared" ref="Q1859:Q1922" si="176">IF((FIND("/",N1859,1)&gt;0),
LEFT(N1859,(FIND("/",N1859,1)-1)),N1859)</f>
        <v>music</v>
      </c>
      <c r="R1859" s="27" t="str">
        <f t="shared" ref="R1859:R1922" si="177">IF((FIND("/",N1859,1)&gt;0),
RIGHT(N1859,(LEN(N1859)-1-LEN(Q1859))),"")</f>
        <v>rock</v>
      </c>
      <c r="S1859" s="14">
        <f t="shared" ref="S1859:S1922" si="178">(((J1859/60)/60)/24)+DATE(1970,1,1)+(-5/24)</f>
        <v>41864.560335648144</v>
      </c>
      <c r="T1859" s="14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5">
        <v>5555.55</v>
      </c>
      <c r="E1860" s="5">
        <v>6041.55</v>
      </c>
      <c r="F1860" s="12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109.00000000000001</v>
      </c>
      <c r="P1860" s="5">
        <f t="shared" si="175"/>
        <v>40.549999999999997</v>
      </c>
      <c r="Q1860" s="27" t="str">
        <f t="shared" si="176"/>
        <v>music</v>
      </c>
      <c r="R1860" s="27" t="str">
        <f t="shared" si="177"/>
        <v>rock</v>
      </c>
      <c r="S1860" s="14">
        <f t="shared" si="178"/>
        <v>40832.9921412037</v>
      </c>
      <c r="T1860" s="14">
        <f t="shared" si="179"/>
        <v>40893.033807870372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5">
        <v>3000</v>
      </c>
      <c r="E1861" s="5">
        <v>3955</v>
      </c>
      <c r="F1861" s="12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132</v>
      </c>
      <c r="P1861" s="5">
        <f t="shared" si="175"/>
        <v>70.63</v>
      </c>
      <c r="Q1861" s="27" t="str">
        <f t="shared" si="176"/>
        <v>music</v>
      </c>
      <c r="R1861" s="27" t="str">
        <f t="shared" si="177"/>
        <v>rock</v>
      </c>
      <c r="S1861" s="14">
        <f t="shared" si="178"/>
        <v>40778.561678240738</v>
      </c>
      <c r="T1861" s="14">
        <f t="shared" si="179"/>
        <v>40808.561678240738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5">
        <v>750</v>
      </c>
      <c r="E1862" s="5">
        <v>1001</v>
      </c>
      <c r="F1862" s="1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</v>
      </c>
      <c r="P1862" s="5">
        <f t="shared" si="175"/>
        <v>52.68</v>
      </c>
      <c r="Q1862" s="27" t="str">
        <f t="shared" si="176"/>
        <v>music</v>
      </c>
      <c r="R1862" s="27" t="str">
        <f t="shared" si="177"/>
        <v>rock</v>
      </c>
      <c r="S1862" s="14">
        <f t="shared" si="178"/>
        <v>41655.500972222217</v>
      </c>
      <c r="T1862" s="14">
        <f t="shared" si="179"/>
        <v>41676.500972222217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5">
        <v>250000</v>
      </c>
      <c r="E1863" s="5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>
        <f t="shared" si="175"/>
        <v>0</v>
      </c>
      <c r="Q1863" s="27" t="str">
        <f t="shared" si="176"/>
        <v>games</v>
      </c>
      <c r="R1863" s="27" t="str">
        <f t="shared" si="177"/>
        <v>mobile games</v>
      </c>
      <c r="S1863" s="14">
        <f t="shared" si="178"/>
        <v>42000.091909722221</v>
      </c>
      <c r="T1863" s="14">
        <f t="shared" si="179"/>
        <v>42030.091909722221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5">
        <v>18000</v>
      </c>
      <c r="E1864" s="5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</v>
      </c>
      <c r="P1864" s="5">
        <f t="shared" si="175"/>
        <v>90.94</v>
      </c>
      <c r="Q1864" s="27" t="str">
        <f t="shared" si="176"/>
        <v>games</v>
      </c>
      <c r="R1864" s="27" t="str">
        <f t="shared" si="177"/>
        <v>mobile games</v>
      </c>
      <c r="S1864" s="14">
        <f t="shared" si="178"/>
        <v>42755.284421296288</v>
      </c>
      <c r="T1864" s="14">
        <f t="shared" si="179"/>
        <v>42802.104166666664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5">
        <v>2500</v>
      </c>
      <c r="E1865" s="5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</v>
      </c>
      <c r="P1865" s="5">
        <f t="shared" si="175"/>
        <v>5</v>
      </c>
      <c r="Q1865" s="27" t="str">
        <f t="shared" si="176"/>
        <v>games</v>
      </c>
      <c r="R1865" s="27" t="str">
        <f t="shared" si="177"/>
        <v>mobile games</v>
      </c>
      <c r="S1865" s="14">
        <f t="shared" si="178"/>
        <v>41772.588946759257</v>
      </c>
      <c r="T1865" s="14">
        <f t="shared" si="179"/>
        <v>41802.588946759257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5">
        <v>6500</v>
      </c>
      <c r="E1866" s="5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43</v>
      </c>
      <c r="P1866" s="5">
        <f t="shared" si="175"/>
        <v>58.08</v>
      </c>
      <c r="Q1866" s="27" t="str">
        <f t="shared" si="176"/>
        <v>games</v>
      </c>
      <c r="R1866" s="27" t="str">
        <f t="shared" si="177"/>
        <v>mobile games</v>
      </c>
      <c r="S1866" s="14">
        <f t="shared" si="178"/>
        <v>41733.508101851847</v>
      </c>
      <c r="T1866" s="14">
        <f t="shared" si="179"/>
        <v>41763.508101851847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5">
        <v>110000</v>
      </c>
      <c r="E1867" s="5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0</v>
      </c>
      <c r="P1867" s="5">
        <f t="shared" si="175"/>
        <v>2</v>
      </c>
      <c r="Q1867" s="27" t="str">
        <f t="shared" si="176"/>
        <v>games</v>
      </c>
      <c r="R1867" s="27" t="str">
        <f t="shared" si="177"/>
        <v>mobile games</v>
      </c>
      <c r="S1867" s="14">
        <f t="shared" si="178"/>
        <v>42645.159108796295</v>
      </c>
      <c r="T1867" s="14">
        <f t="shared" si="179"/>
        <v>42680.200775462967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5">
        <v>25000</v>
      </c>
      <c r="E1868" s="5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1</v>
      </c>
      <c r="P1868" s="5">
        <f t="shared" si="175"/>
        <v>62.5</v>
      </c>
      <c r="Q1868" s="27" t="str">
        <f t="shared" si="176"/>
        <v>games</v>
      </c>
      <c r="R1868" s="27" t="str">
        <f t="shared" si="177"/>
        <v>mobile games</v>
      </c>
      <c r="S1868" s="14">
        <f t="shared" si="178"/>
        <v>42742.038159722222</v>
      </c>
      <c r="T1868" s="14">
        <f t="shared" si="179"/>
        <v>42794.958333333336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5">
        <v>20000</v>
      </c>
      <c r="E1869" s="5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</v>
      </c>
      <c r="P1869" s="5">
        <f t="shared" si="175"/>
        <v>10</v>
      </c>
      <c r="Q1869" s="27" t="str">
        <f t="shared" si="176"/>
        <v>games</v>
      </c>
      <c r="R1869" s="27" t="str">
        <f t="shared" si="177"/>
        <v>mobile games</v>
      </c>
      <c r="S1869" s="14">
        <f t="shared" si="178"/>
        <v>42649.716574074067</v>
      </c>
      <c r="T1869" s="14">
        <f t="shared" si="179"/>
        <v>42679.716574074067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5">
        <v>25000</v>
      </c>
      <c r="E1870" s="5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5</v>
      </c>
      <c r="P1870" s="5">
        <f t="shared" si="175"/>
        <v>71.59</v>
      </c>
      <c r="Q1870" s="27" t="str">
        <f t="shared" si="176"/>
        <v>games</v>
      </c>
      <c r="R1870" s="27" t="str">
        <f t="shared" si="177"/>
        <v>mobile games</v>
      </c>
      <c r="S1870" s="14">
        <f t="shared" si="178"/>
        <v>42328.570891203701</v>
      </c>
      <c r="T1870" s="14">
        <f t="shared" si="179"/>
        <v>42353.124305555553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5">
        <v>10000</v>
      </c>
      <c r="E1871" s="5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>
        <f t="shared" si="175"/>
        <v>0</v>
      </c>
      <c r="Q1871" s="27" t="str">
        <f t="shared" si="176"/>
        <v>games</v>
      </c>
      <c r="R1871" s="27" t="str">
        <f t="shared" si="177"/>
        <v>mobile games</v>
      </c>
      <c r="S1871" s="14">
        <f t="shared" si="178"/>
        <v>42708.794548611106</v>
      </c>
      <c r="T1871" s="14">
        <f t="shared" si="179"/>
        <v>42738.794548611106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5">
        <v>3500</v>
      </c>
      <c r="E1872" s="5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</v>
      </c>
      <c r="P1872" s="5">
        <f t="shared" si="175"/>
        <v>32.82</v>
      </c>
      <c r="Q1872" s="27" t="str">
        <f t="shared" si="176"/>
        <v>games</v>
      </c>
      <c r="R1872" s="27" t="str">
        <f t="shared" si="177"/>
        <v>mobile games</v>
      </c>
      <c r="S1872" s="14">
        <f t="shared" si="178"/>
        <v>42371.14739583333</v>
      </c>
      <c r="T1872" s="14">
        <f t="shared" si="179"/>
        <v>42399.970138888886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5">
        <v>6500</v>
      </c>
      <c r="E1873" s="5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72</v>
      </c>
      <c r="P1873" s="5">
        <f t="shared" si="175"/>
        <v>49.12</v>
      </c>
      <c r="Q1873" s="27" t="str">
        <f t="shared" si="176"/>
        <v>games</v>
      </c>
      <c r="R1873" s="27" t="str">
        <f t="shared" si="177"/>
        <v>mobile games</v>
      </c>
      <c r="S1873" s="14">
        <f t="shared" si="178"/>
        <v>41923.575243055551</v>
      </c>
      <c r="T1873" s="14">
        <f t="shared" si="179"/>
        <v>41963.616909722223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5">
        <v>20000</v>
      </c>
      <c r="E1874" s="5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</v>
      </c>
      <c r="P1874" s="5">
        <f t="shared" si="175"/>
        <v>16.309999999999999</v>
      </c>
      <c r="Q1874" s="27" t="str">
        <f t="shared" si="176"/>
        <v>games</v>
      </c>
      <c r="R1874" s="27" t="str">
        <f t="shared" si="177"/>
        <v>mobile games</v>
      </c>
      <c r="S1874" s="14">
        <f t="shared" si="178"/>
        <v>42154.921319444438</v>
      </c>
      <c r="T1874" s="14">
        <f t="shared" si="179"/>
        <v>42184.921319444438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5">
        <v>8000</v>
      </c>
      <c r="E1875" s="5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</v>
      </c>
      <c r="P1875" s="5">
        <f t="shared" si="175"/>
        <v>18</v>
      </c>
      <c r="Q1875" s="27" t="str">
        <f t="shared" si="176"/>
        <v>games</v>
      </c>
      <c r="R1875" s="27" t="str">
        <f t="shared" si="177"/>
        <v>mobile games</v>
      </c>
      <c r="S1875" s="14">
        <f t="shared" si="178"/>
        <v>42164.407523148147</v>
      </c>
      <c r="T1875" s="14">
        <f t="shared" si="179"/>
        <v>42193.489583333336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5">
        <v>160000</v>
      </c>
      <c r="E1876" s="5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0</v>
      </c>
      <c r="P1876" s="5">
        <f t="shared" si="175"/>
        <v>13</v>
      </c>
      <c r="Q1876" s="27" t="str">
        <f t="shared" si="176"/>
        <v>games</v>
      </c>
      <c r="R1876" s="27" t="str">
        <f t="shared" si="177"/>
        <v>mobile games</v>
      </c>
      <c r="S1876" s="14">
        <f t="shared" si="178"/>
        <v>42529.760798611103</v>
      </c>
      <c r="T1876" s="14">
        <f t="shared" si="179"/>
        <v>42549.760798611103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5">
        <v>10000</v>
      </c>
      <c r="E1877" s="5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1</v>
      </c>
      <c r="P1877" s="5">
        <f t="shared" si="175"/>
        <v>17</v>
      </c>
      <c r="Q1877" s="27" t="str">
        <f t="shared" si="176"/>
        <v>games</v>
      </c>
      <c r="R1877" s="27" t="str">
        <f t="shared" si="177"/>
        <v>mobile games</v>
      </c>
      <c r="S1877" s="14">
        <f t="shared" si="178"/>
        <v>42528.691064814811</v>
      </c>
      <c r="T1877" s="14">
        <f t="shared" si="179"/>
        <v>42588.691064814811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5">
        <v>280</v>
      </c>
      <c r="E1878" s="5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>
        <f t="shared" si="175"/>
        <v>0</v>
      </c>
      <c r="Q1878" s="27" t="str">
        <f t="shared" si="176"/>
        <v>games</v>
      </c>
      <c r="R1878" s="27" t="str">
        <f t="shared" si="177"/>
        <v>mobile games</v>
      </c>
      <c r="S1878" s="14">
        <f t="shared" si="178"/>
        <v>41776.076446759253</v>
      </c>
      <c r="T1878" s="14">
        <f t="shared" si="179"/>
        <v>41806.076446759253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5">
        <v>60</v>
      </c>
      <c r="E1879" s="5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>
        <f t="shared" si="175"/>
        <v>0</v>
      </c>
      <c r="Q1879" s="27" t="str">
        <f t="shared" si="176"/>
        <v>games</v>
      </c>
      <c r="R1879" s="27" t="str">
        <f t="shared" si="177"/>
        <v>mobile games</v>
      </c>
      <c r="S1879" s="14">
        <f t="shared" si="178"/>
        <v>42034.820891203701</v>
      </c>
      <c r="T1879" s="14">
        <f t="shared" si="179"/>
        <v>42063.820891203701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5">
        <v>8000</v>
      </c>
      <c r="E1880" s="5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>
        <f t="shared" si="175"/>
        <v>0</v>
      </c>
      <c r="Q1880" s="27" t="str">
        <f t="shared" si="176"/>
        <v>games</v>
      </c>
      <c r="R1880" s="27" t="str">
        <f t="shared" si="177"/>
        <v>mobile games</v>
      </c>
      <c r="S1880" s="14">
        <f t="shared" si="178"/>
        <v>41772.800405092588</v>
      </c>
      <c r="T1880" s="14">
        <f t="shared" si="179"/>
        <v>41802.800405092588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5">
        <v>5000</v>
      </c>
      <c r="E1881" s="5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</v>
      </c>
      <c r="P1881" s="5">
        <f t="shared" si="175"/>
        <v>3</v>
      </c>
      <c r="Q1881" s="27" t="str">
        <f t="shared" si="176"/>
        <v>games</v>
      </c>
      <c r="R1881" s="27" t="str">
        <f t="shared" si="177"/>
        <v>mobile games</v>
      </c>
      <c r="S1881" s="14">
        <f t="shared" si="178"/>
        <v>42413.441307870373</v>
      </c>
      <c r="T1881" s="14">
        <f t="shared" si="179"/>
        <v>42443.399641203701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5">
        <v>5000</v>
      </c>
      <c r="E1882" s="5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</v>
      </c>
      <c r="P1882" s="5">
        <f t="shared" si="175"/>
        <v>41.83</v>
      </c>
      <c r="Q1882" s="27" t="str">
        <f t="shared" si="176"/>
        <v>games</v>
      </c>
      <c r="R1882" s="27" t="str">
        <f t="shared" si="177"/>
        <v>mobile games</v>
      </c>
      <c r="S1882" s="14">
        <f t="shared" si="178"/>
        <v>42430.358564814807</v>
      </c>
      <c r="T1882" s="14">
        <f t="shared" si="179"/>
        <v>42459.31689814815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5">
        <v>2000</v>
      </c>
      <c r="E1883" s="5">
        <v>3453.69</v>
      </c>
      <c r="F1883" s="12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173</v>
      </c>
      <c r="P1883" s="5">
        <f t="shared" si="175"/>
        <v>49.34</v>
      </c>
      <c r="Q1883" s="27" t="str">
        <f t="shared" si="176"/>
        <v>music</v>
      </c>
      <c r="R1883" s="27" t="str">
        <f t="shared" si="177"/>
        <v>indie rock</v>
      </c>
      <c r="S1883" s="14">
        <f t="shared" si="178"/>
        <v>42042.944317129623</v>
      </c>
      <c r="T1883" s="14">
        <f t="shared" si="179"/>
        <v>42072.902650462966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5">
        <v>3350</v>
      </c>
      <c r="E1884" s="5">
        <v>3380</v>
      </c>
      <c r="F1884" s="12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101</v>
      </c>
      <c r="P1884" s="5">
        <f t="shared" si="175"/>
        <v>41.73</v>
      </c>
      <c r="Q1884" s="27" t="str">
        <f t="shared" si="176"/>
        <v>music</v>
      </c>
      <c r="R1884" s="27" t="str">
        <f t="shared" si="177"/>
        <v>indie rock</v>
      </c>
      <c r="S1884" s="14">
        <f t="shared" si="178"/>
        <v>41067.740879629629</v>
      </c>
      <c r="T1884" s="14">
        <f t="shared" si="179"/>
        <v>41100.783333333333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5">
        <v>999</v>
      </c>
      <c r="E1885" s="5">
        <v>1047</v>
      </c>
      <c r="F1885" s="12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105</v>
      </c>
      <c r="P1885" s="5">
        <f t="shared" si="175"/>
        <v>32.72</v>
      </c>
      <c r="Q1885" s="27" t="str">
        <f t="shared" si="176"/>
        <v>music</v>
      </c>
      <c r="R1885" s="27" t="str">
        <f t="shared" si="177"/>
        <v>indie rock</v>
      </c>
      <c r="S1885" s="14">
        <f t="shared" si="178"/>
        <v>40977.739675925921</v>
      </c>
      <c r="T1885" s="14">
        <f t="shared" si="179"/>
        <v>41007.698009259257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5">
        <v>1000</v>
      </c>
      <c r="E1886" s="5">
        <v>1351</v>
      </c>
      <c r="F1886" s="12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</v>
      </c>
      <c r="P1886" s="5">
        <f t="shared" si="175"/>
        <v>51.96</v>
      </c>
      <c r="Q1886" s="27" t="str">
        <f t="shared" si="176"/>
        <v>music</v>
      </c>
      <c r="R1886" s="27" t="str">
        <f t="shared" si="177"/>
        <v>indie rock</v>
      </c>
      <c r="S1886" s="14">
        <f t="shared" si="178"/>
        <v>41204.989988425921</v>
      </c>
      <c r="T1886" s="14">
        <f t="shared" si="179"/>
        <v>41240.291666666664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5">
        <v>4575</v>
      </c>
      <c r="E1887" s="5">
        <v>5322</v>
      </c>
      <c r="F1887" s="12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115.99999999999999</v>
      </c>
      <c r="P1887" s="5">
        <f t="shared" si="175"/>
        <v>50.69</v>
      </c>
      <c r="Q1887" s="27" t="str">
        <f t="shared" si="176"/>
        <v>music</v>
      </c>
      <c r="R1887" s="27" t="str">
        <f t="shared" si="177"/>
        <v>indie rock</v>
      </c>
      <c r="S1887" s="14">
        <f t="shared" si="178"/>
        <v>41098.885532407403</v>
      </c>
      <c r="T1887" s="14">
        <f t="shared" si="179"/>
        <v>41131.708333333328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5">
        <v>1200</v>
      </c>
      <c r="E1888" s="5">
        <v>1225</v>
      </c>
      <c r="F1888" s="12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</v>
      </c>
      <c r="P1888" s="5">
        <f t="shared" si="175"/>
        <v>42.24</v>
      </c>
      <c r="Q1888" s="27" t="str">
        <f t="shared" si="176"/>
        <v>music</v>
      </c>
      <c r="R1888" s="27" t="str">
        <f t="shared" si="177"/>
        <v>indie rock</v>
      </c>
      <c r="S1888" s="14">
        <f t="shared" si="178"/>
        <v>41925.69835648148</v>
      </c>
      <c r="T1888" s="14">
        <f t="shared" si="179"/>
        <v>41955.740023148144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5">
        <v>3000</v>
      </c>
      <c r="E1889" s="5">
        <v>3335</v>
      </c>
      <c r="F1889" s="12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111.00000000000001</v>
      </c>
      <c r="P1889" s="5">
        <f t="shared" si="175"/>
        <v>416.88</v>
      </c>
      <c r="Q1889" s="27" t="str">
        <f t="shared" si="176"/>
        <v>music</v>
      </c>
      <c r="R1889" s="27" t="str">
        <f t="shared" si="177"/>
        <v>indie rock</v>
      </c>
      <c r="S1889" s="14">
        <f t="shared" si="178"/>
        <v>42323.591805555552</v>
      </c>
      <c r="T1889" s="14">
        <f t="shared" si="179"/>
        <v>42341.687499999993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5">
        <v>2500</v>
      </c>
      <c r="E1890" s="5">
        <v>4152</v>
      </c>
      <c r="F1890" s="12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</v>
      </c>
      <c r="P1890" s="5">
        <f t="shared" si="175"/>
        <v>46.65</v>
      </c>
      <c r="Q1890" s="27" t="str">
        <f t="shared" si="176"/>
        <v>music</v>
      </c>
      <c r="R1890" s="27" t="str">
        <f t="shared" si="177"/>
        <v>indie rock</v>
      </c>
      <c r="S1890" s="14">
        <f t="shared" si="178"/>
        <v>40299.03162037037</v>
      </c>
      <c r="T1890" s="14">
        <f t="shared" si="179"/>
        <v>40329.999305555553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5">
        <v>2000</v>
      </c>
      <c r="E1891" s="5">
        <v>2132</v>
      </c>
      <c r="F1891" s="12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107</v>
      </c>
      <c r="P1891" s="5">
        <f t="shared" si="175"/>
        <v>48.45</v>
      </c>
      <c r="Q1891" s="27" t="str">
        <f t="shared" si="176"/>
        <v>music</v>
      </c>
      <c r="R1891" s="27" t="str">
        <f t="shared" si="177"/>
        <v>indie rock</v>
      </c>
      <c r="S1891" s="14">
        <f t="shared" si="178"/>
        <v>41299.585023148145</v>
      </c>
      <c r="T1891" s="14">
        <f t="shared" si="179"/>
        <v>41344.543356481481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5">
        <v>12000</v>
      </c>
      <c r="E1892" s="5">
        <v>17350.13</v>
      </c>
      <c r="F1892" s="1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145</v>
      </c>
      <c r="P1892" s="5">
        <f t="shared" si="175"/>
        <v>70.53</v>
      </c>
      <c r="Q1892" s="27" t="str">
        <f t="shared" si="176"/>
        <v>music</v>
      </c>
      <c r="R1892" s="27" t="str">
        <f t="shared" si="177"/>
        <v>indie rock</v>
      </c>
      <c r="S1892" s="14">
        <f t="shared" si="178"/>
        <v>41228.577870370369</v>
      </c>
      <c r="T1892" s="14">
        <f t="shared" si="179"/>
        <v>41258.577870370369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5">
        <v>10000</v>
      </c>
      <c r="E1893" s="5">
        <v>10555</v>
      </c>
      <c r="F1893" s="12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106</v>
      </c>
      <c r="P1893" s="5">
        <f t="shared" si="175"/>
        <v>87.96</v>
      </c>
      <c r="Q1893" s="27" t="str">
        <f t="shared" si="176"/>
        <v>music</v>
      </c>
      <c r="R1893" s="27" t="str">
        <f t="shared" si="177"/>
        <v>indie rock</v>
      </c>
      <c r="S1893" s="14">
        <f t="shared" si="178"/>
        <v>40335.589745370366</v>
      </c>
      <c r="T1893" s="14">
        <f t="shared" si="179"/>
        <v>40381.041666666664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5">
        <v>500</v>
      </c>
      <c r="E1894" s="5">
        <v>683</v>
      </c>
      <c r="F1894" s="12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137</v>
      </c>
      <c r="P1894" s="5">
        <f t="shared" si="175"/>
        <v>26.27</v>
      </c>
      <c r="Q1894" s="27" t="str">
        <f t="shared" si="176"/>
        <v>music</v>
      </c>
      <c r="R1894" s="27" t="str">
        <f t="shared" si="177"/>
        <v>indie rock</v>
      </c>
      <c r="S1894" s="14">
        <f t="shared" si="178"/>
        <v>40671.429178240738</v>
      </c>
      <c r="T1894" s="14">
        <f t="shared" si="179"/>
        <v>40701.429178240738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5">
        <v>2500</v>
      </c>
      <c r="E1895" s="5">
        <v>2600</v>
      </c>
      <c r="F1895" s="12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5">
        <f t="shared" si="175"/>
        <v>57.78</v>
      </c>
      <c r="Q1895" s="27" t="str">
        <f t="shared" si="176"/>
        <v>music</v>
      </c>
      <c r="R1895" s="27" t="str">
        <f t="shared" si="177"/>
        <v>indie rock</v>
      </c>
      <c r="S1895" s="14">
        <f t="shared" si="178"/>
        <v>40632.733622685184</v>
      </c>
      <c r="T1895" s="14">
        <f t="shared" si="179"/>
        <v>40648.957638888889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5">
        <v>1000</v>
      </c>
      <c r="E1896" s="5">
        <v>1145</v>
      </c>
      <c r="F1896" s="12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114.99999999999999</v>
      </c>
      <c r="P1896" s="5">
        <f t="shared" si="175"/>
        <v>57.25</v>
      </c>
      <c r="Q1896" s="27" t="str">
        <f t="shared" si="176"/>
        <v>music</v>
      </c>
      <c r="R1896" s="27" t="str">
        <f t="shared" si="177"/>
        <v>indie rock</v>
      </c>
      <c r="S1896" s="14">
        <f t="shared" si="178"/>
        <v>40920.696562500001</v>
      </c>
      <c r="T1896" s="14">
        <f t="shared" si="179"/>
        <v>40951.696562500001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5">
        <v>9072</v>
      </c>
      <c r="E1897" s="5">
        <v>9228</v>
      </c>
      <c r="F1897" s="12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102</v>
      </c>
      <c r="P1897" s="5">
        <f t="shared" si="175"/>
        <v>196.34</v>
      </c>
      <c r="Q1897" s="27" t="str">
        <f t="shared" si="176"/>
        <v>music</v>
      </c>
      <c r="R1897" s="27" t="str">
        <f t="shared" si="177"/>
        <v>indie rock</v>
      </c>
      <c r="S1897" s="14">
        <f t="shared" si="178"/>
        <v>42267.538449074076</v>
      </c>
      <c r="T1897" s="14">
        <f t="shared" si="179"/>
        <v>42297.538449074076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5">
        <v>451</v>
      </c>
      <c r="E1898" s="5">
        <v>559</v>
      </c>
      <c r="F1898" s="12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124</v>
      </c>
      <c r="P1898" s="5">
        <f t="shared" si="175"/>
        <v>43</v>
      </c>
      <c r="Q1898" s="27" t="str">
        <f t="shared" si="176"/>
        <v>music</v>
      </c>
      <c r="R1898" s="27" t="str">
        <f t="shared" si="177"/>
        <v>indie rock</v>
      </c>
      <c r="S1898" s="14">
        <f t="shared" si="178"/>
        <v>40981.501909722218</v>
      </c>
      <c r="T1898" s="14">
        <f t="shared" si="179"/>
        <v>41011.501909722218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5">
        <v>6350</v>
      </c>
      <c r="E1899" s="5">
        <v>6506</v>
      </c>
      <c r="F1899" s="12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</v>
      </c>
      <c r="P1899" s="5">
        <f t="shared" si="175"/>
        <v>35.549999999999997</v>
      </c>
      <c r="Q1899" s="27" t="str">
        <f t="shared" si="176"/>
        <v>music</v>
      </c>
      <c r="R1899" s="27" t="str">
        <f t="shared" si="177"/>
        <v>indie rock</v>
      </c>
      <c r="S1899" s="14">
        <f t="shared" si="178"/>
        <v>41680.375069444446</v>
      </c>
      <c r="T1899" s="14">
        <f t="shared" si="179"/>
        <v>41702.666666666664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5">
        <v>1000</v>
      </c>
      <c r="E1900" s="5">
        <v>1445</v>
      </c>
      <c r="F1900" s="12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145</v>
      </c>
      <c r="P1900" s="5">
        <f t="shared" si="175"/>
        <v>68.81</v>
      </c>
      <c r="Q1900" s="27" t="str">
        <f t="shared" si="176"/>
        <v>music</v>
      </c>
      <c r="R1900" s="27" t="str">
        <f t="shared" si="177"/>
        <v>indie rock</v>
      </c>
      <c r="S1900" s="14">
        <f t="shared" si="178"/>
        <v>42365.9846412037</v>
      </c>
      <c r="T1900" s="14">
        <f t="shared" si="179"/>
        <v>42401.541666666664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5">
        <v>900</v>
      </c>
      <c r="E1901" s="5">
        <v>1200</v>
      </c>
      <c r="F1901" s="12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</v>
      </c>
      <c r="P1901" s="5">
        <f t="shared" si="175"/>
        <v>28.57</v>
      </c>
      <c r="Q1901" s="27" t="str">
        <f t="shared" si="176"/>
        <v>music</v>
      </c>
      <c r="R1901" s="27" t="str">
        <f t="shared" si="177"/>
        <v>indie rock</v>
      </c>
      <c r="S1901" s="14">
        <f t="shared" si="178"/>
        <v>42058.733402777776</v>
      </c>
      <c r="T1901" s="14">
        <f t="shared" si="179"/>
        <v>42088.691736111105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5">
        <v>2500</v>
      </c>
      <c r="E1902" s="5">
        <v>2734.11</v>
      </c>
      <c r="F1902" s="1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109.00000000000001</v>
      </c>
      <c r="P1902" s="5">
        <f t="shared" si="175"/>
        <v>50.63</v>
      </c>
      <c r="Q1902" s="27" t="str">
        <f t="shared" si="176"/>
        <v>music</v>
      </c>
      <c r="R1902" s="27" t="str">
        <f t="shared" si="177"/>
        <v>indie rock</v>
      </c>
      <c r="S1902" s="14">
        <f t="shared" si="178"/>
        <v>41160.663553240738</v>
      </c>
      <c r="T1902" s="14">
        <f t="shared" si="179"/>
        <v>41188.207638888889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5">
        <v>99000</v>
      </c>
      <c r="E1903" s="5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3</v>
      </c>
      <c r="P1903" s="5">
        <f t="shared" si="175"/>
        <v>106.8</v>
      </c>
      <c r="Q1903" s="27" t="str">
        <f t="shared" si="176"/>
        <v>technology</v>
      </c>
      <c r="R1903" s="27" t="str">
        <f t="shared" si="177"/>
        <v>gadgets</v>
      </c>
      <c r="S1903" s="14">
        <f t="shared" si="178"/>
        <v>42116.334826388884</v>
      </c>
      <c r="T1903" s="14">
        <f t="shared" si="179"/>
        <v>42146.333333333336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5">
        <v>1000</v>
      </c>
      <c r="E1904" s="5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</v>
      </c>
      <c r="P1904" s="5">
        <f t="shared" si="175"/>
        <v>4</v>
      </c>
      <c r="Q1904" s="27" t="str">
        <f t="shared" si="176"/>
        <v>technology</v>
      </c>
      <c r="R1904" s="27" t="str">
        <f t="shared" si="177"/>
        <v>gadgets</v>
      </c>
      <c r="S1904" s="14">
        <f t="shared" si="178"/>
        <v>42037.581562499996</v>
      </c>
      <c r="T1904" s="14">
        <f t="shared" si="179"/>
        <v>42067.581562499996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5">
        <v>3000</v>
      </c>
      <c r="E1905" s="5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47</v>
      </c>
      <c r="P1905" s="5">
        <f t="shared" si="175"/>
        <v>34.1</v>
      </c>
      <c r="Q1905" s="27" t="str">
        <f t="shared" si="176"/>
        <v>technology</v>
      </c>
      <c r="R1905" s="27" t="str">
        <f t="shared" si="177"/>
        <v>gadgets</v>
      </c>
      <c r="S1905" s="14">
        <f t="shared" si="178"/>
        <v>42702.562395833331</v>
      </c>
      <c r="T1905" s="14">
        <f t="shared" si="179"/>
        <v>42762.562395833331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5">
        <v>50000</v>
      </c>
      <c r="E1906" s="5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</v>
      </c>
      <c r="P1906" s="5">
        <f t="shared" si="175"/>
        <v>25</v>
      </c>
      <c r="Q1906" s="27" t="str">
        <f t="shared" si="176"/>
        <v>technology</v>
      </c>
      <c r="R1906" s="27" t="str">
        <f t="shared" si="177"/>
        <v>gadgets</v>
      </c>
      <c r="S1906" s="14">
        <f t="shared" si="178"/>
        <v>42326.477094907408</v>
      </c>
      <c r="T1906" s="14">
        <f t="shared" si="179"/>
        <v>42371.477094907408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5">
        <v>25000</v>
      </c>
      <c r="E1907" s="5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</v>
      </c>
      <c r="P1907" s="5">
        <f t="shared" si="175"/>
        <v>10.5</v>
      </c>
      <c r="Q1907" s="27" t="str">
        <f t="shared" si="176"/>
        <v>technology</v>
      </c>
      <c r="R1907" s="27" t="str">
        <f t="shared" si="177"/>
        <v>gadgets</v>
      </c>
      <c r="S1907" s="14">
        <f t="shared" si="178"/>
        <v>41859.717523148145</v>
      </c>
      <c r="T1907" s="14">
        <f t="shared" si="179"/>
        <v>41889.717523148145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5">
        <v>50000</v>
      </c>
      <c r="E1908" s="5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43</v>
      </c>
      <c r="P1908" s="5">
        <f t="shared" si="175"/>
        <v>215.96</v>
      </c>
      <c r="Q1908" s="27" t="str">
        <f t="shared" si="176"/>
        <v>technology</v>
      </c>
      <c r="R1908" s="27" t="str">
        <f t="shared" si="177"/>
        <v>gadgets</v>
      </c>
      <c r="S1908" s="14">
        <f t="shared" si="178"/>
        <v>42514.462766203702</v>
      </c>
      <c r="T1908" s="14">
        <f t="shared" si="179"/>
        <v>42544.462766203702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5">
        <v>30000</v>
      </c>
      <c r="E1909" s="5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</v>
      </c>
      <c r="P1909" s="5">
        <f t="shared" si="175"/>
        <v>21.25</v>
      </c>
      <c r="Q1909" s="27" t="str">
        <f t="shared" si="176"/>
        <v>technology</v>
      </c>
      <c r="R1909" s="27" t="str">
        <f t="shared" si="177"/>
        <v>gadgets</v>
      </c>
      <c r="S1909" s="14">
        <f t="shared" si="178"/>
        <v>41767.378761574073</v>
      </c>
      <c r="T1909" s="14">
        <f t="shared" si="179"/>
        <v>41782.378761574073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5">
        <v>25000</v>
      </c>
      <c r="E1910" s="5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2</v>
      </c>
      <c r="P1910" s="5">
        <f t="shared" si="175"/>
        <v>108.25</v>
      </c>
      <c r="Q1910" s="27" t="str">
        <f t="shared" si="176"/>
        <v>technology</v>
      </c>
      <c r="R1910" s="27" t="str">
        <f t="shared" si="177"/>
        <v>gadgets</v>
      </c>
      <c r="S1910" s="14">
        <f t="shared" si="178"/>
        <v>42703.709490740737</v>
      </c>
      <c r="T1910" s="14">
        <f t="shared" si="179"/>
        <v>42733.709490740737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5">
        <v>35000</v>
      </c>
      <c r="E1911" s="5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14.000000000000002</v>
      </c>
      <c r="P1911" s="5">
        <f t="shared" si="175"/>
        <v>129.97</v>
      </c>
      <c r="Q1911" s="27" t="str">
        <f t="shared" si="176"/>
        <v>technology</v>
      </c>
      <c r="R1911" s="27" t="str">
        <f t="shared" si="177"/>
        <v>gadgets</v>
      </c>
      <c r="S1911" s="14">
        <f t="shared" si="178"/>
        <v>41905.220821759256</v>
      </c>
      <c r="T1911" s="14">
        <f t="shared" si="179"/>
        <v>41935.220821759256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5">
        <v>85000</v>
      </c>
      <c r="E1912" s="5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</v>
      </c>
      <c r="P1912" s="5">
        <f t="shared" si="175"/>
        <v>117.49</v>
      </c>
      <c r="Q1912" s="27" t="str">
        <f t="shared" si="176"/>
        <v>technology</v>
      </c>
      <c r="R1912" s="27" t="str">
        <f t="shared" si="177"/>
        <v>gadgets</v>
      </c>
      <c r="S1912" s="14">
        <f t="shared" si="178"/>
        <v>42264.754826388882</v>
      </c>
      <c r="T1912" s="14">
        <f t="shared" si="179"/>
        <v>42308.739583333336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5">
        <v>42500</v>
      </c>
      <c r="E1913" s="5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0</v>
      </c>
      <c r="P1913" s="5">
        <f t="shared" si="175"/>
        <v>10</v>
      </c>
      <c r="Q1913" s="27" t="str">
        <f t="shared" si="176"/>
        <v>technology</v>
      </c>
      <c r="R1913" s="27" t="str">
        <f t="shared" si="177"/>
        <v>gadgets</v>
      </c>
      <c r="S1913" s="14">
        <f t="shared" si="178"/>
        <v>41829.825624999998</v>
      </c>
      <c r="T1913" s="14">
        <f t="shared" si="179"/>
        <v>41859.825624999998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5">
        <v>5000</v>
      </c>
      <c r="E1914" s="5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</v>
      </c>
      <c r="P1914" s="5">
        <f t="shared" si="175"/>
        <v>70.599999999999994</v>
      </c>
      <c r="Q1914" s="27" t="str">
        <f t="shared" si="176"/>
        <v>technology</v>
      </c>
      <c r="R1914" s="27" t="str">
        <f t="shared" si="177"/>
        <v>gadgets</v>
      </c>
      <c r="S1914" s="14">
        <f t="shared" si="178"/>
        <v>42129.018055555549</v>
      </c>
      <c r="T1914" s="14">
        <f t="shared" si="179"/>
        <v>42159.018055555549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5">
        <v>48000</v>
      </c>
      <c r="E1915" s="5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</v>
      </c>
      <c r="P1915" s="5">
        <f t="shared" si="175"/>
        <v>24.5</v>
      </c>
      <c r="Q1915" s="27" t="str">
        <f t="shared" si="176"/>
        <v>technology</v>
      </c>
      <c r="R1915" s="27" t="str">
        <f t="shared" si="177"/>
        <v>gadgets</v>
      </c>
      <c r="S1915" s="14">
        <f t="shared" si="178"/>
        <v>41890.302986111106</v>
      </c>
      <c r="T1915" s="14">
        <f t="shared" si="179"/>
        <v>41920.302986111106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5">
        <v>666</v>
      </c>
      <c r="E1916" s="5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</v>
      </c>
      <c r="P1916" s="5">
        <f t="shared" si="175"/>
        <v>30</v>
      </c>
      <c r="Q1916" s="27" t="str">
        <f t="shared" si="176"/>
        <v>technology</v>
      </c>
      <c r="R1916" s="27" t="str">
        <f t="shared" si="177"/>
        <v>gadgets</v>
      </c>
      <c r="S1916" s="14">
        <f t="shared" si="178"/>
        <v>41928.966122685182</v>
      </c>
      <c r="T1916" s="14">
        <f t="shared" si="179"/>
        <v>41943.957638888889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5">
        <v>500</v>
      </c>
      <c r="E1917" s="5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2</v>
      </c>
      <c r="P1917" s="5">
        <f t="shared" si="175"/>
        <v>2</v>
      </c>
      <c r="Q1917" s="27" t="str">
        <f t="shared" si="176"/>
        <v>technology</v>
      </c>
      <c r="R1917" s="27" t="str">
        <f t="shared" si="177"/>
        <v>gadgets</v>
      </c>
      <c r="S1917" s="14">
        <f t="shared" si="178"/>
        <v>41863.840532407405</v>
      </c>
      <c r="T1917" s="14">
        <f t="shared" si="179"/>
        <v>41883.840532407405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5">
        <v>20000</v>
      </c>
      <c r="E1918" s="5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1</v>
      </c>
      <c r="P1918" s="5">
        <f t="shared" si="175"/>
        <v>17</v>
      </c>
      <c r="Q1918" s="27" t="str">
        <f t="shared" si="176"/>
        <v>technology</v>
      </c>
      <c r="R1918" s="27" t="str">
        <f t="shared" si="177"/>
        <v>gadgets</v>
      </c>
      <c r="S1918" s="14">
        <f t="shared" si="178"/>
        <v>42656.508969907409</v>
      </c>
      <c r="T1918" s="14">
        <f t="shared" si="179"/>
        <v>42681.550636574073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5">
        <v>390000</v>
      </c>
      <c r="E1919" s="5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53</v>
      </c>
      <c r="P1919" s="5">
        <f t="shared" si="175"/>
        <v>2928.93</v>
      </c>
      <c r="Q1919" s="27" t="str">
        <f t="shared" si="176"/>
        <v>technology</v>
      </c>
      <c r="R1919" s="27" t="str">
        <f t="shared" si="177"/>
        <v>gadgets</v>
      </c>
      <c r="S1919" s="14">
        <f t="shared" si="178"/>
        <v>42746.06172453703</v>
      </c>
      <c r="T1919" s="14">
        <f t="shared" si="179"/>
        <v>42776.06172453703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5">
        <v>25000</v>
      </c>
      <c r="E1920" s="5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</v>
      </c>
      <c r="P1920" s="5">
        <f t="shared" si="175"/>
        <v>28.89</v>
      </c>
      <c r="Q1920" s="27" t="str">
        <f t="shared" si="176"/>
        <v>technology</v>
      </c>
      <c r="R1920" s="27" t="str">
        <f t="shared" si="177"/>
        <v>gadgets</v>
      </c>
      <c r="S1920" s="14">
        <f t="shared" si="178"/>
        <v>41828.581608796296</v>
      </c>
      <c r="T1920" s="14">
        <f t="shared" si="179"/>
        <v>41863.581608796296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5">
        <v>500</v>
      </c>
      <c r="E1921" s="5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</v>
      </c>
      <c r="P1921" s="5">
        <f t="shared" si="175"/>
        <v>29.63</v>
      </c>
      <c r="Q1921" s="27" t="str">
        <f t="shared" si="176"/>
        <v>technology</v>
      </c>
      <c r="R1921" s="27" t="str">
        <f t="shared" si="177"/>
        <v>gadgets</v>
      </c>
      <c r="S1921" s="14">
        <f t="shared" si="178"/>
        <v>42113.667233796288</v>
      </c>
      <c r="T1921" s="14">
        <f t="shared" si="179"/>
        <v>42143.667233796288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5">
        <v>10000</v>
      </c>
      <c r="E1922" s="5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</v>
      </c>
      <c r="P1922" s="5">
        <f t="shared" si="175"/>
        <v>40.98</v>
      </c>
      <c r="Q1922" s="27" t="str">
        <f t="shared" si="176"/>
        <v>technology</v>
      </c>
      <c r="R1922" s="27" t="str">
        <f t="shared" si="177"/>
        <v>gadgets</v>
      </c>
      <c r="S1922" s="14">
        <f t="shared" si="178"/>
        <v>42270.66737268518</v>
      </c>
      <c r="T1922" s="14">
        <f t="shared" si="179"/>
        <v>42298.749999999993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5">
        <v>1500</v>
      </c>
      <c r="E1923" s="5">
        <v>2052</v>
      </c>
      <c r="F1923" s="12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ROUND(E1923/D1923,2)*100</f>
        <v>137</v>
      </c>
      <c r="P1923" s="5">
        <f t="shared" ref="P1923:P1986" si="181">IF(L1923=0,0,ROUND(E1923/L1923,2))</f>
        <v>54</v>
      </c>
      <c r="Q1923" s="27" t="str">
        <f t="shared" ref="Q1923:Q1986" si="182">IF((FIND("/",N1923,1)&gt;0),
LEFT(N1923,(FIND("/",N1923,1)-1)),N1923)</f>
        <v>music</v>
      </c>
      <c r="R1923" s="27" t="str">
        <f t="shared" ref="R1923:R1986" si="183">IF((FIND("/",N1923,1)&gt;0),
RIGHT(N1923,(LEN(N1923)-1-LEN(Q1923))),"")</f>
        <v>indie rock</v>
      </c>
      <c r="S1923" s="14">
        <f t="shared" ref="S1923:S1986" si="184">(((J1923/60)/60)/24)+DATE(1970,1,1)+(-5/24)</f>
        <v>41074.013229166667</v>
      </c>
      <c r="T1923" s="14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5">
        <v>2000</v>
      </c>
      <c r="E1924" s="5">
        <v>2311</v>
      </c>
      <c r="F1924" s="12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115.99999999999999</v>
      </c>
      <c r="P1924" s="5">
        <f t="shared" si="181"/>
        <v>36.11</v>
      </c>
      <c r="Q1924" s="27" t="str">
        <f t="shared" si="182"/>
        <v>music</v>
      </c>
      <c r="R1924" s="27" t="str">
        <f t="shared" si="183"/>
        <v>indie rock</v>
      </c>
      <c r="S1924" s="14">
        <f t="shared" si="184"/>
        <v>41590.047534722216</v>
      </c>
      <c r="T1924" s="14">
        <f t="shared" si="185"/>
        <v>41620.047534722216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5">
        <v>125</v>
      </c>
      <c r="E1925" s="5">
        <v>301</v>
      </c>
      <c r="F1925" s="12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241</v>
      </c>
      <c r="P1925" s="5">
        <f t="shared" si="181"/>
        <v>23.15</v>
      </c>
      <c r="Q1925" s="27" t="str">
        <f t="shared" si="182"/>
        <v>music</v>
      </c>
      <c r="R1925" s="27" t="str">
        <f t="shared" si="183"/>
        <v>indie rock</v>
      </c>
      <c r="S1925" s="14">
        <f t="shared" si="184"/>
        <v>40772.640416666662</v>
      </c>
      <c r="T1925" s="14">
        <f t="shared" si="185"/>
        <v>40812.999305555553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5">
        <v>3000</v>
      </c>
      <c r="E1926" s="5">
        <v>3432</v>
      </c>
      <c r="F1926" s="12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113.99999999999999</v>
      </c>
      <c r="P1926" s="5">
        <f t="shared" si="181"/>
        <v>104</v>
      </c>
      <c r="Q1926" s="27" t="str">
        <f t="shared" si="182"/>
        <v>music</v>
      </c>
      <c r="R1926" s="27" t="str">
        <f t="shared" si="183"/>
        <v>indie rock</v>
      </c>
      <c r="S1926" s="14">
        <f t="shared" si="184"/>
        <v>41626.552719907406</v>
      </c>
      <c r="T1926" s="14">
        <f t="shared" si="185"/>
        <v>41654.606249999997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5">
        <v>1500</v>
      </c>
      <c r="E1927" s="5">
        <v>1655</v>
      </c>
      <c r="F1927" s="12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110.00000000000001</v>
      </c>
      <c r="P1927" s="5">
        <f t="shared" si="181"/>
        <v>31.83</v>
      </c>
      <c r="Q1927" s="27" t="str">
        <f t="shared" si="182"/>
        <v>music</v>
      </c>
      <c r="R1927" s="27" t="str">
        <f t="shared" si="183"/>
        <v>indie rock</v>
      </c>
      <c r="S1927" s="14">
        <f t="shared" si="184"/>
        <v>41535.693148148144</v>
      </c>
      <c r="T1927" s="14">
        <f t="shared" si="185"/>
        <v>41557.791666666664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5">
        <v>1500</v>
      </c>
      <c r="E1928" s="5">
        <v>2930.69</v>
      </c>
      <c r="F1928" s="12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</v>
      </c>
      <c r="P1928" s="5">
        <f t="shared" si="181"/>
        <v>27.39</v>
      </c>
      <c r="Q1928" s="27" t="str">
        <f t="shared" si="182"/>
        <v>music</v>
      </c>
      <c r="R1928" s="27" t="str">
        <f t="shared" si="183"/>
        <v>indie rock</v>
      </c>
      <c r="S1928" s="14">
        <f t="shared" si="184"/>
        <v>40456.746018518512</v>
      </c>
      <c r="T1928" s="14">
        <f t="shared" si="185"/>
        <v>40483.80972222222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5">
        <v>600</v>
      </c>
      <c r="E1929" s="5">
        <v>620</v>
      </c>
      <c r="F1929" s="12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</v>
      </c>
      <c r="P1929" s="5">
        <f t="shared" si="181"/>
        <v>56.36</v>
      </c>
      <c r="Q1929" s="27" t="str">
        <f t="shared" si="182"/>
        <v>music</v>
      </c>
      <c r="R1929" s="27" t="str">
        <f t="shared" si="183"/>
        <v>indie rock</v>
      </c>
      <c r="S1929" s="14">
        <f t="shared" si="184"/>
        <v>40960.653229166666</v>
      </c>
      <c r="T1929" s="14">
        <f t="shared" si="185"/>
        <v>40975.999305555553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5">
        <v>2550</v>
      </c>
      <c r="E1930" s="5">
        <v>2630</v>
      </c>
      <c r="F1930" s="12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</v>
      </c>
      <c r="P1930" s="5">
        <f t="shared" si="181"/>
        <v>77.349999999999994</v>
      </c>
      <c r="Q1930" s="27" t="str">
        <f t="shared" si="182"/>
        <v>music</v>
      </c>
      <c r="R1930" s="27" t="str">
        <f t="shared" si="183"/>
        <v>indie rock</v>
      </c>
      <c r="S1930" s="14">
        <f t="shared" si="184"/>
        <v>41371.439745370371</v>
      </c>
      <c r="T1930" s="14">
        <f t="shared" si="185"/>
        <v>41401.439745370371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5">
        <v>3200</v>
      </c>
      <c r="E1931" s="5">
        <v>3210</v>
      </c>
      <c r="F1931" s="12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</v>
      </c>
      <c r="P1931" s="5">
        <f t="shared" si="181"/>
        <v>42.8</v>
      </c>
      <c r="Q1931" s="27" t="str">
        <f t="shared" si="182"/>
        <v>music</v>
      </c>
      <c r="R1931" s="27" t="str">
        <f t="shared" si="183"/>
        <v>indie rock</v>
      </c>
      <c r="S1931" s="14">
        <f t="shared" si="184"/>
        <v>40686.813263888886</v>
      </c>
      <c r="T1931" s="14">
        <f t="shared" si="185"/>
        <v>40728.813263888886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5">
        <v>1000</v>
      </c>
      <c r="E1932" s="5">
        <v>1270</v>
      </c>
      <c r="F1932" s="1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5">
        <f t="shared" si="181"/>
        <v>48.85</v>
      </c>
      <c r="Q1932" s="27" t="str">
        <f t="shared" si="182"/>
        <v>music</v>
      </c>
      <c r="R1932" s="27" t="str">
        <f t="shared" si="183"/>
        <v>indie rock</v>
      </c>
      <c r="S1932" s="14">
        <f t="shared" si="184"/>
        <v>41402.350486111107</v>
      </c>
      <c r="T1932" s="14">
        <f t="shared" si="185"/>
        <v>41462.350486111107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5">
        <v>2000</v>
      </c>
      <c r="E1933" s="5">
        <v>2412.02</v>
      </c>
      <c r="F1933" s="12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121</v>
      </c>
      <c r="P1933" s="5">
        <f t="shared" si="181"/>
        <v>48.24</v>
      </c>
      <c r="Q1933" s="27" t="str">
        <f t="shared" si="182"/>
        <v>music</v>
      </c>
      <c r="R1933" s="27" t="str">
        <f t="shared" si="183"/>
        <v>indie rock</v>
      </c>
      <c r="S1933" s="14">
        <f t="shared" si="184"/>
        <v>41037.684131944443</v>
      </c>
      <c r="T1933" s="14">
        <f t="shared" si="185"/>
        <v>41050.9375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5">
        <v>5250</v>
      </c>
      <c r="E1934" s="5">
        <v>5617</v>
      </c>
      <c r="F1934" s="12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107</v>
      </c>
      <c r="P1934" s="5">
        <f t="shared" si="181"/>
        <v>70.209999999999994</v>
      </c>
      <c r="Q1934" s="27" t="str">
        <f t="shared" si="182"/>
        <v>music</v>
      </c>
      <c r="R1934" s="27" t="str">
        <f t="shared" si="183"/>
        <v>indie rock</v>
      </c>
      <c r="S1934" s="14">
        <f t="shared" si="184"/>
        <v>40911.601539351846</v>
      </c>
      <c r="T1934" s="14">
        <f t="shared" si="185"/>
        <v>40932.601539351846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5">
        <v>6000</v>
      </c>
      <c r="E1935" s="5">
        <v>10346</v>
      </c>
      <c r="F1935" s="12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</v>
      </c>
      <c r="P1935" s="5">
        <f t="shared" si="181"/>
        <v>94.05</v>
      </c>
      <c r="Q1935" s="27" t="str">
        <f t="shared" si="182"/>
        <v>music</v>
      </c>
      <c r="R1935" s="27" t="str">
        <f t="shared" si="183"/>
        <v>indie rock</v>
      </c>
      <c r="S1935" s="14">
        <f t="shared" si="184"/>
        <v>41878.922534722216</v>
      </c>
      <c r="T1935" s="14">
        <f t="shared" si="185"/>
        <v>41908.922534722216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5">
        <v>5000</v>
      </c>
      <c r="E1936" s="5">
        <v>6181</v>
      </c>
      <c r="F1936" s="12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124</v>
      </c>
      <c r="P1936" s="5">
        <f t="shared" si="181"/>
        <v>80.27</v>
      </c>
      <c r="Q1936" s="27" t="str">
        <f t="shared" si="182"/>
        <v>music</v>
      </c>
      <c r="R1936" s="27" t="str">
        <f t="shared" si="183"/>
        <v>indie rock</v>
      </c>
      <c r="S1936" s="14">
        <f t="shared" si="184"/>
        <v>40865.658807870372</v>
      </c>
      <c r="T1936" s="14">
        <f t="shared" si="185"/>
        <v>40902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5">
        <v>2500</v>
      </c>
      <c r="E1937" s="5">
        <v>2710</v>
      </c>
      <c r="F1937" s="12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</v>
      </c>
      <c r="P1937" s="5">
        <f t="shared" si="181"/>
        <v>54.2</v>
      </c>
      <c r="Q1937" s="27" t="str">
        <f t="shared" si="182"/>
        <v>music</v>
      </c>
      <c r="R1937" s="27" t="str">
        <f t="shared" si="183"/>
        <v>indie rock</v>
      </c>
      <c r="S1937" s="14">
        <f t="shared" si="184"/>
        <v>41773.72420138889</v>
      </c>
      <c r="T1937" s="14">
        <f t="shared" si="185"/>
        <v>41810.999305555553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5">
        <v>7500</v>
      </c>
      <c r="E1938" s="5">
        <v>8739.01</v>
      </c>
      <c r="F1938" s="12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117</v>
      </c>
      <c r="P1938" s="5">
        <f t="shared" si="181"/>
        <v>60.27</v>
      </c>
      <c r="Q1938" s="27" t="str">
        <f t="shared" si="182"/>
        <v>music</v>
      </c>
      <c r="R1938" s="27" t="str">
        <f t="shared" si="183"/>
        <v>indie rock</v>
      </c>
      <c r="S1938" s="14">
        <f t="shared" si="184"/>
        <v>40852.68136574074</v>
      </c>
      <c r="T1938" s="14">
        <f t="shared" si="185"/>
        <v>40883.040972222218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5">
        <v>600</v>
      </c>
      <c r="E1939" s="5">
        <v>1123.47</v>
      </c>
      <c r="F1939" s="12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</v>
      </c>
      <c r="P1939" s="5">
        <f t="shared" si="181"/>
        <v>38.74</v>
      </c>
      <c r="Q1939" s="27" t="str">
        <f t="shared" si="182"/>
        <v>music</v>
      </c>
      <c r="R1939" s="27" t="str">
        <f t="shared" si="183"/>
        <v>indie rock</v>
      </c>
      <c r="S1939" s="14">
        <f t="shared" si="184"/>
        <v>41058.91065972222</v>
      </c>
      <c r="T1939" s="14">
        <f t="shared" si="185"/>
        <v>41074.957638888889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5">
        <v>15000</v>
      </c>
      <c r="E1940" s="5">
        <v>17390</v>
      </c>
      <c r="F1940" s="12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115.99999999999999</v>
      </c>
      <c r="P1940" s="5">
        <f t="shared" si="181"/>
        <v>152.54</v>
      </c>
      <c r="Q1940" s="27" t="str">
        <f t="shared" si="182"/>
        <v>music</v>
      </c>
      <c r="R1940" s="27" t="str">
        <f t="shared" si="183"/>
        <v>indie rock</v>
      </c>
      <c r="S1940" s="14">
        <f t="shared" si="184"/>
        <v>41426.05128472222</v>
      </c>
      <c r="T1940" s="14">
        <f t="shared" si="185"/>
        <v>41457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5">
        <v>10000</v>
      </c>
      <c r="E1941" s="5">
        <v>11070</v>
      </c>
      <c r="F1941" s="12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111.00000000000001</v>
      </c>
      <c r="P1941" s="5">
        <f t="shared" si="181"/>
        <v>115.31</v>
      </c>
      <c r="Q1941" s="27" t="str">
        <f t="shared" si="182"/>
        <v>music</v>
      </c>
      <c r="R1941" s="27" t="str">
        <f t="shared" si="183"/>
        <v>indie rock</v>
      </c>
      <c r="S1941" s="14">
        <f t="shared" si="184"/>
        <v>41313.776712962957</v>
      </c>
      <c r="T1941" s="14">
        <f t="shared" si="185"/>
        <v>41343.735046296293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5">
        <v>650</v>
      </c>
      <c r="E1942" s="5">
        <v>1111</v>
      </c>
      <c r="F1942" s="1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171</v>
      </c>
      <c r="P1942" s="5">
        <f t="shared" si="181"/>
        <v>35.840000000000003</v>
      </c>
      <c r="Q1942" s="27" t="str">
        <f t="shared" si="182"/>
        <v>music</v>
      </c>
      <c r="R1942" s="27" t="str">
        <f t="shared" si="183"/>
        <v>indie rock</v>
      </c>
      <c r="S1942" s="14">
        <f t="shared" si="184"/>
        <v>40670.298993055556</v>
      </c>
      <c r="T1942" s="14">
        <f t="shared" si="185"/>
        <v>40708.957638888889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5">
        <v>250000</v>
      </c>
      <c r="E1943" s="5">
        <v>315295.89</v>
      </c>
      <c r="F1943" s="12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</v>
      </c>
      <c r="P1943" s="5">
        <f t="shared" si="181"/>
        <v>64.569999999999993</v>
      </c>
      <c r="Q1943" s="27" t="str">
        <f t="shared" si="182"/>
        <v>technology</v>
      </c>
      <c r="R1943" s="27" t="str">
        <f t="shared" si="183"/>
        <v>hardware</v>
      </c>
      <c r="S1943" s="14">
        <f t="shared" si="184"/>
        <v>41744.08253472222</v>
      </c>
      <c r="T1943" s="14">
        <f t="shared" si="185"/>
        <v>41774.08253472222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5">
        <v>6000</v>
      </c>
      <c r="E1944" s="5">
        <v>8306.42</v>
      </c>
      <c r="F1944" s="12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</v>
      </c>
      <c r="P1944" s="5">
        <f t="shared" si="181"/>
        <v>87.44</v>
      </c>
      <c r="Q1944" s="27" t="str">
        <f t="shared" si="182"/>
        <v>technology</v>
      </c>
      <c r="R1944" s="27" t="str">
        <f t="shared" si="183"/>
        <v>hardware</v>
      </c>
      <c r="S1944" s="14">
        <f t="shared" si="184"/>
        <v>40638.619675925926</v>
      </c>
      <c r="T1944" s="14">
        <f t="shared" si="185"/>
        <v>40728.619675925926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5">
        <v>10000</v>
      </c>
      <c r="E1945" s="5">
        <v>170525</v>
      </c>
      <c r="F1945" s="12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</v>
      </c>
      <c r="P1945" s="5">
        <f t="shared" si="181"/>
        <v>68.819999999999993</v>
      </c>
      <c r="Q1945" s="27" t="str">
        <f t="shared" si="182"/>
        <v>technology</v>
      </c>
      <c r="R1945" s="27" t="str">
        <f t="shared" si="183"/>
        <v>hardware</v>
      </c>
      <c r="S1945" s="14">
        <f t="shared" si="184"/>
        <v>42548.061527777776</v>
      </c>
      <c r="T1945" s="14">
        <f t="shared" si="185"/>
        <v>42593.061527777776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5">
        <v>40000</v>
      </c>
      <c r="E1946" s="5">
        <v>315222.2</v>
      </c>
      <c r="F1946" s="12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</v>
      </c>
      <c r="P1946" s="5">
        <f t="shared" si="181"/>
        <v>176.2</v>
      </c>
      <c r="Q1946" s="27" t="str">
        <f t="shared" si="182"/>
        <v>technology</v>
      </c>
      <c r="R1946" s="27" t="str">
        <f t="shared" si="183"/>
        <v>hardware</v>
      </c>
      <c r="S1946" s="14">
        <f t="shared" si="184"/>
        <v>41730.376041666663</v>
      </c>
      <c r="T1946" s="14">
        <f t="shared" si="185"/>
        <v>41760.376041666663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5">
        <v>100000</v>
      </c>
      <c r="E1947" s="5">
        <v>348018</v>
      </c>
      <c r="F1947" s="12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</v>
      </c>
      <c r="P1947" s="5">
        <f t="shared" si="181"/>
        <v>511.79</v>
      </c>
      <c r="Q1947" s="27" t="str">
        <f t="shared" si="182"/>
        <v>technology</v>
      </c>
      <c r="R1947" s="27" t="str">
        <f t="shared" si="183"/>
        <v>hardware</v>
      </c>
      <c r="S1947" s="14">
        <f t="shared" si="184"/>
        <v>42157.043495370373</v>
      </c>
      <c r="T1947" s="14">
        <f t="shared" si="185"/>
        <v>42197.043495370373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5">
        <v>7500</v>
      </c>
      <c r="E1948" s="5">
        <v>11231</v>
      </c>
      <c r="F1948" s="12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150</v>
      </c>
      <c r="P1948" s="5">
        <f t="shared" si="181"/>
        <v>160.44</v>
      </c>
      <c r="Q1948" s="27" t="str">
        <f t="shared" si="182"/>
        <v>technology</v>
      </c>
      <c r="R1948" s="27" t="str">
        <f t="shared" si="183"/>
        <v>hardware</v>
      </c>
      <c r="S1948" s="14">
        <f t="shared" si="184"/>
        <v>41688.941678240735</v>
      </c>
      <c r="T1948" s="14">
        <f t="shared" si="185"/>
        <v>41748.900011574071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5">
        <v>800</v>
      </c>
      <c r="E1949" s="5">
        <v>805.07</v>
      </c>
      <c r="F1949" s="12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101</v>
      </c>
      <c r="P1949" s="5">
        <f t="shared" si="181"/>
        <v>35</v>
      </c>
      <c r="Q1949" s="27" t="str">
        <f t="shared" si="182"/>
        <v>technology</v>
      </c>
      <c r="R1949" s="27" t="str">
        <f t="shared" si="183"/>
        <v>hardware</v>
      </c>
      <c r="S1949" s="14">
        <f t="shared" si="184"/>
        <v>40102.709722222222</v>
      </c>
      <c r="T1949" s="14">
        <f t="shared" si="185"/>
        <v>40140.040972222218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5">
        <v>100000</v>
      </c>
      <c r="E1950" s="5">
        <v>800211</v>
      </c>
      <c r="F1950" s="12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</v>
      </c>
      <c r="P1950" s="5">
        <f t="shared" si="181"/>
        <v>188.51</v>
      </c>
      <c r="Q1950" s="27" t="str">
        <f t="shared" si="182"/>
        <v>technology</v>
      </c>
      <c r="R1950" s="27" t="str">
        <f t="shared" si="183"/>
        <v>hardware</v>
      </c>
      <c r="S1950" s="14">
        <f t="shared" si="184"/>
        <v>42473.395937499998</v>
      </c>
      <c r="T1950" s="14">
        <f t="shared" si="185"/>
        <v>42527.501388888886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5">
        <v>50000</v>
      </c>
      <c r="E1951" s="5">
        <v>53001.3</v>
      </c>
      <c r="F1951" s="12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</v>
      </c>
      <c r="P1951" s="5">
        <f t="shared" si="181"/>
        <v>56.2</v>
      </c>
      <c r="Q1951" s="27" t="str">
        <f t="shared" si="182"/>
        <v>technology</v>
      </c>
      <c r="R1951" s="27" t="str">
        <f t="shared" si="183"/>
        <v>hardware</v>
      </c>
      <c r="S1951" s="14">
        <f t="shared" si="184"/>
        <v>41800.214710648142</v>
      </c>
      <c r="T1951" s="14">
        <f t="shared" si="185"/>
        <v>41830.214710648142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5">
        <v>48000</v>
      </c>
      <c r="E1952" s="5">
        <v>96248.960000000006</v>
      </c>
      <c r="F1952" s="1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200.99999999999997</v>
      </c>
      <c r="P1952" s="5">
        <f t="shared" si="181"/>
        <v>51.31</v>
      </c>
      <c r="Q1952" s="27" t="str">
        <f t="shared" si="182"/>
        <v>technology</v>
      </c>
      <c r="R1952" s="27" t="str">
        <f t="shared" si="183"/>
        <v>hardware</v>
      </c>
      <c r="S1952" s="14">
        <f t="shared" si="184"/>
        <v>40623.973067129627</v>
      </c>
      <c r="T1952" s="14">
        <f t="shared" si="185"/>
        <v>40654.973067129627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5">
        <v>50000</v>
      </c>
      <c r="E1953" s="5">
        <v>106222</v>
      </c>
      <c r="F1953" s="12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</v>
      </c>
      <c r="P1953" s="5">
        <f t="shared" si="181"/>
        <v>127.36</v>
      </c>
      <c r="Q1953" s="27" t="str">
        <f t="shared" si="182"/>
        <v>technology</v>
      </c>
      <c r="R1953" s="27" t="str">
        <f t="shared" si="183"/>
        <v>hardware</v>
      </c>
      <c r="S1953" s="14">
        <f t="shared" si="184"/>
        <v>42651.212233796294</v>
      </c>
      <c r="T1953" s="14">
        <f t="shared" si="185"/>
        <v>42681.253900462958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5">
        <v>35000</v>
      </c>
      <c r="E1954" s="5">
        <v>69465.33</v>
      </c>
      <c r="F1954" s="12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</v>
      </c>
      <c r="P1954" s="5">
        <f t="shared" si="181"/>
        <v>101.86</v>
      </c>
      <c r="Q1954" s="27" t="str">
        <f t="shared" si="182"/>
        <v>technology</v>
      </c>
      <c r="R1954" s="27" t="str">
        <f t="shared" si="183"/>
        <v>hardware</v>
      </c>
      <c r="S1954" s="14">
        <f t="shared" si="184"/>
        <v>41526.398321759254</v>
      </c>
      <c r="T1954" s="14">
        <f t="shared" si="185"/>
        <v>41563.398321759254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5">
        <v>15000</v>
      </c>
      <c r="E1955" s="5">
        <v>33892</v>
      </c>
      <c r="F1955" s="12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225.99999999999997</v>
      </c>
      <c r="P1955" s="5">
        <f t="shared" si="181"/>
        <v>230.56</v>
      </c>
      <c r="Q1955" s="27" t="str">
        <f t="shared" si="182"/>
        <v>technology</v>
      </c>
      <c r="R1955" s="27" t="str">
        <f t="shared" si="183"/>
        <v>hardware</v>
      </c>
      <c r="S1955" s="14">
        <f t="shared" si="184"/>
        <v>40940.991493055553</v>
      </c>
      <c r="T1955" s="14">
        <f t="shared" si="185"/>
        <v>40969.916666666664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5">
        <v>50000</v>
      </c>
      <c r="E1956" s="5">
        <v>349474</v>
      </c>
      <c r="F1956" s="12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699</v>
      </c>
      <c r="P1956" s="5">
        <f t="shared" si="181"/>
        <v>842.11</v>
      </c>
      <c r="Q1956" s="27" t="str">
        <f t="shared" si="182"/>
        <v>technology</v>
      </c>
      <c r="R1956" s="27" t="str">
        <f t="shared" si="183"/>
        <v>hardware</v>
      </c>
      <c r="S1956" s="14">
        <f t="shared" si="184"/>
        <v>42394.372407407405</v>
      </c>
      <c r="T1956" s="14">
        <f t="shared" si="185"/>
        <v>42440.999999999993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5">
        <v>42000</v>
      </c>
      <c r="E1957" s="5">
        <v>167410.01999999999</v>
      </c>
      <c r="F1957" s="12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399</v>
      </c>
      <c r="P1957" s="5">
        <f t="shared" si="181"/>
        <v>577.28</v>
      </c>
      <c r="Q1957" s="27" t="str">
        <f t="shared" si="182"/>
        <v>technology</v>
      </c>
      <c r="R1957" s="27" t="str">
        <f t="shared" si="183"/>
        <v>hardware</v>
      </c>
      <c r="S1957" s="14">
        <f t="shared" si="184"/>
        <v>41020.063437500001</v>
      </c>
      <c r="T1957" s="14">
        <f t="shared" si="185"/>
        <v>41052.583333333328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5">
        <v>60000</v>
      </c>
      <c r="E1958" s="5">
        <v>176420</v>
      </c>
      <c r="F1958" s="12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</v>
      </c>
      <c r="P1958" s="5">
        <f t="shared" si="181"/>
        <v>483.34</v>
      </c>
      <c r="Q1958" s="27" t="str">
        <f t="shared" si="182"/>
        <v>technology</v>
      </c>
      <c r="R1958" s="27" t="str">
        <f t="shared" si="183"/>
        <v>hardware</v>
      </c>
      <c r="S1958" s="14">
        <f t="shared" si="184"/>
        <v>42067.71533564815</v>
      </c>
      <c r="T1958" s="14">
        <f t="shared" si="185"/>
        <v>42112.673668981479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5">
        <v>30000</v>
      </c>
      <c r="E1959" s="5">
        <v>50251.41</v>
      </c>
      <c r="F1959" s="12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168</v>
      </c>
      <c r="P1959" s="5">
        <f t="shared" si="181"/>
        <v>76.14</v>
      </c>
      <c r="Q1959" s="27" t="str">
        <f t="shared" si="182"/>
        <v>technology</v>
      </c>
      <c r="R1959" s="27" t="str">
        <f t="shared" si="183"/>
        <v>hardware</v>
      </c>
      <c r="S1959" s="14">
        <f t="shared" si="184"/>
        <v>41178.890196759254</v>
      </c>
      <c r="T1959" s="14">
        <f t="shared" si="185"/>
        <v>41208.890196759254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5">
        <v>7000</v>
      </c>
      <c r="E1960" s="5">
        <v>100490.02</v>
      </c>
      <c r="F1960" s="12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1436</v>
      </c>
      <c r="P1960" s="5">
        <f t="shared" si="181"/>
        <v>74.11</v>
      </c>
      <c r="Q1960" s="27" t="str">
        <f t="shared" si="182"/>
        <v>technology</v>
      </c>
      <c r="R1960" s="27" t="str">
        <f t="shared" si="183"/>
        <v>hardware</v>
      </c>
      <c r="S1960" s="14">
        <f t="shared" si="184"/>
        <v>41326.779641203699</v>
      </c>
      <c r="T1960" s="14">
        <f t="shared" si="185"/>
        <v>41356.737974537034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5">
        <v>10000</v>
      </c>
      <c r="E1961" s="5">
        <v>15673.44</v>
      </c>
      <c r="F1961" s="12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157</v>
      </c>
      <c r="P1961" s="5">
        <f t="shared" si="181"/>
        <v>36.97</v>
      </c>
      <c r="Q1961" s="27" t="str">
        <f t="shared" si="182"/>
        <v>technology</v>
      </c>
      <c r="R1961" s="27" t="str">
        <f t="shared" si="183"/>
        <v>hardware</v>
      </c>
      <c r="S1961" s="14">
        <f t="shared" si="184"/>
        <v>41871.63726851852</v>
      </c>
      <c r="T1961" s="14">
        <f t="shared" si="185"/>
        <v>41912.791666666664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5">
        <v>70000</v>
      </c>
      <c r="E1962" s="5">
        <v>82532</v>
      </c>
      <c r="F1962" s="1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118</v>
      </c>
      <c r="P1962" s="5">
        <f t="shared" si="181"/>
        <v>2500.9699999999998</v>
      </c>
      <c r="Q1962" s="27" t="str">
        <f t="shared" si="182"/>
        <v>technology</v>
      </c>
      <c r="R1962" s="27" t="str">
        <f t="shared" si="183"/>
        <v>hardware</v>
      </c>
      <c r="S1962" s="14">
        <f t="shared" si="184"/>
        <v>41964.154409722221</v>
      </c>
      <c r="T1962" s="14">
        <f t="shared" si="185"/>
        <v>41994.154409722221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5">
        <v>10000</v>
      </c>
      <c r="E1963" s="5">
        <v>110538.12</v>
      </c>
      <c r="F1963" s="12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</v>
      </c>
      <c r="P1963" s="5">
        <f t="shared" si="181"/>
        <v>67.69</v>
      </c>
      <c r="Q1963" s="27" t="str">
        <f t="shared" si="182"/>
        <v>technology</v>
      </c>
      <c r="R1963" s="27" t="str">
        <f t="shared" si="183"/>
        <v>hardware</v>
      </c>
      <c r="S1963" s="14">
        <f t="shared" si="184"/>
        <v>41147.986307870371</v>
      </c>
      <c r="T1963" s="14">
        <f t="shared" si="185"/>
        <v>41187.957638888889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5">
        <v>10000</v>
      </c>
      <c r="E1964" s="5">
        <v>19292.5</v>
      </c>
      <c r="F1964" s="12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193</v>
      </c>
      <c r="P1964" s="5">
        <f t="shared" si="181"/>
        <v>63.05</v>
      </c>
      <c r="Q1964" s="27" t="str">
        <f t="shared" si="182"/>
        <v>technology</v>
      </c>
      <c r="R1964" s="27" t="str">
        <f t="shared" si="183"/>
        <v>hardware</v>
      </c>
      <c r="S1964" s="14">
        <f t="shared" si="184"/>
        <v>41742.572175925925</v>
      </c>
      <c r="T1964" s="14">
        <f t="shared" si="185"/>
        <v>41772.572175925925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5">
        <v>19000</v>
      </c>
      <c r="E1965" s="5">
        <v>24108</v>
      </c>
      <c r="F1965" s="12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127</v>
      </c>
      <c r="P1965" s="5">
        <f t="shared" si="181"/>
        <v>117.6</v>
      </c>
      <c r="Q1965" s="27" t="str">
        <f t="shared" si="182"/>
        <v>technology</v>
      </c>
      <c r="R1965" s="27" t="str">
        <f t="shared" si="183"/>
        <v>hardware</v>
      </c>
      <c r="S1965" s="14">
        <f t="shared" si="184"/>
        <v>41863.221458333333</v>
      </c>
      <c r="T1965" s="14">
        <f t="shared" si="185"/>
        <v>41898.221458333333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5">
        <v>89200</v>
      </c>
      <c r="E1966" s="5">
        <v>231543.12</v>
      </c>
      <c r="F1966" s="12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260</v>
      </c>
      <c r="P1966" s="5">
        <f t="shared" si="181"/>
        <v>180.75</v>
      </c>
      <c r="Q1966" s="27" t="str">
        <f t="shared" si="182"/>
        <v>technology</v>
      </c>
      <c r="R1966" s="27" t="str">
        <f t="shared" si="183"/>
        <v>hardware</v>
      </c>
      <c r="S1966" s="14">
        <f t="shared" si="184"/>
        <v>42452.064490740733</v>
      </c>
      <c r="T1966" s="14">
        <f t="shared" si="185"/>
        <v>42482.064490740733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5">
        <v>5000</v>
      </c>
      <c r="E1967" s="5">
        <v>13114</v>
      </c>
      <c r="F1967" s="12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</v>
      </c>
      <c r="P1967" s="5">
        <f t="shared" si="181"/>
        <v>127.32</v>
      </c>
      <c r="Q1967" s="27" t="str">
        <f t="shared" si="182"/>
        <v>technology</v>
      </c>
      <c r="R1967" s="27" t="str">
        <f t="shared" si="183"/>
        <v>hardware</v>
      </c>
      <c r="S1967" s="14">
        <f t="shared" si="184"/>
        <v>40897.880902777775</v>
      </c>
      <c r="T1967" s="14">
        <f t="shared" si="185"/>
        <v>40919.833333333328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5">
        <v>100000</v>
      </c>
      <c r="E1968" s="5">
        <v>206743.09</v>
      </c>
      <c r="F1968" s="12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206.99999999999997</v>
      </c>
      <c r="P1968" s="5">
        <f t="shared" si="181"/>
        <v>136.63999999999999</v>
      </c>
      <c r="Q1968" s="27" t="str">
        <f t="shared" si="182"/>
        <v>technology</v>
      </c>
      <c r="R1968" s="27" t="str">
        <f t="shared" si="183"/>
        <v>hardware</v>
      </c>
      <c r="S1968" s="14">
        <f t="shared" si="184"/>
        <v>41835.332152777773</v>
      </c>
      <c r="T1968" s="14">
        <f t="shared" si="185"/>
        <v>41865.332152777773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5">
        <v>20000</v>
      </c>
      <c r="E1969" s="5">
        <v>74026</v>
      </c>
      <c r="F1969" s="12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</v>
      </c>
      <c r="P1969" s="5">
        <f t="shared" si="181"/>
        <v>182.78</v>
      </c>
      <c r="Q1969" s="27" t="str">
        <f t="shared" si="182"/>
        <v>technology</v>
      </c>
      <c r="R1969" s="27" t="str">
        <f t="shared" si="183"/>
        <v>hardware</v>
      </c>
      <c r="S1969" s="14">
        <f t="shared" si="184"/>
        <v>41730.455196759256</v>
      </c>
      <c r="T1969" s="14">
        <f t="shared" si="185"/>
        <v>41760.455196759256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5">
        <v>50000</v>
      </c>
      <c r="E1970" s="5">
        <v>142483</v>
      </c>
      <c r="F1970" s="12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285</v>
      </c>
      <c r="P1970" s="5">
        <f t="shared" si="181"/>
        <v>279.38</v>
      </c>
      <c r="Q1970" s="27" t="str">
        <f t="shared" si="182"/>
        <v>technology</v>
      </c>
      <c r="R1970" s="27" t="str">
        <f t="shared" si="183"/>
        <v>hardware</v>
      </c>
      <c r="S1970" s="14">
        <f t="shared" si="184"/>
        <v>42676.378645833327</v>
      </c>
      <c r="T1970" s="14">
        <f t="shared" si="185"/>
        <v>42707.420312499999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5">
        <v>20000</v>
      </c>
      <c r="E1971" s="5">
        <v>115816</v>
      </c>
      <c r="F1971" s="12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</v>
      </c>
      <c r="P1971" s="5">
        <f t="shared" si="181"/>
        <v>61.38</v>
      </c>
      <c r="Q1971" s="27" t="str">
        <f t="shared" si="182"/>
        <v>technology</v>
      </c>
      <c r="R1971" s="27" t="str">
        <f t="shared" si="183"/>
        <v>hardware</v>
      </c>
      <c r="S1971" s="14">
        <f t="shared" si="184"/>
        <v>42557.584120370368</v>
      </c>
      <c r="T1971" s="14">
        <f t="shared" si="185"/>
        <v>42587.584120370368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5">
        <v>5000</v>
      </c>
      <c r="E1972" s="5">
        <v>56590</v>
      </c>
      <c r="F1972" s="1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1132</v>
      </c>
      <c r="P1972" s="5">
        <f t="shared" si="181"/>
        <v>80.73</v>
      </c>
      <c r="Q1972" s="27" t="str">
        <f t="shared" si="182"/>
        <v>technology</v>
      </c>
      <c r="R1972" s="27" t="str">
        <f t="shared" si="183"/>
        <v>hardware</v>
      </c>
      <c r="S1972" s="14">
        <f t="shared" si="184"/>
        <v>41323.984965277778</v>
      </c>
      <c r="T1972" s="14">
        <f t="shared" si="185"/>
        <v>41383.943298611113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5">
        <v>400000</v>
      </c>
      <c r="E1973" s="5">
        <v>1052110.8700000001</v>
      </c>
      <c r="F1973" s="12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</v>
      </c>
      <c r="P1973" s="5">
        <f t="shared" si="181"/>
        <v>272.36</v>
      </c>
      <c r="Q1973" s="27" t="str">
        <f t="shared" si="182"/>
        <v>technology</v>
      </c>
      <c r="R1973" s="27" t="str">
        <f t="shared" si="183"/>
        <v>hardware</v>
      </c>
      <c r="S1973" s="14">
        <f t="shared" si="184"/>
        <v>41561.29237268518</v>
      </c>
      <c r="T1973" s="14">
        <f t="shared" si="185"/>
        <v>41592.958333333328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5">
        <v>2500</v>
      </c>
      <c r="E1974" s="5">
        <v>16862</v>
      </c>
      <c r="F1974" s="12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</v>
      </c>
      <c r="P1974" s="5">
        <f t="shared" si="181"/>
        <v>70.849999999999994</v>
      </c>
      <c r="Q1974" s="27" t="str">
        <f t="shared" si="182"/>
        <v>technology</v>
      </c>
      <c r="R1974" s="27" t="str">
        <f t="shared" si="183"/>
        <v>hardware</v>
      </c>
      <c r="S1974" s="14">
        <f t="shared" si="184"/>
        <v>41200.803749999999</v>
      </c>
      <c r="T1974" s="14">
        <f t="shared" si="185"/>
        <v>41230.845416666663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5">
        <v>198000</v>
      </c>
      <c r="E1975" s="5">
        <v>508525.01</v>
      </c>
      <c r="F1975" s="12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257</v>
      </c>
      <c r="P1975" s="5">
        <f t="shared" si="181"/>
        <v>247.94</v>
      </c>
      <c r="Q1975" s="27" t="str">
        <f t="shared" si="182"/>
        <v>technology</v>
      </c>
      <c r="R1975" s="27" t="str">
        <f t="shared" si="183"/>
        <v>hardware</v>
      </c>
      <c r="S1975" s="14">
        <f t="shared" si="184"/>
        <v>42549.514629629623</v>
      </c>
      <c r="T1975" s="14">
        <f t="shared" si="185"/>
        <v>42588.083333333336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5">
        <v>20000</v>
      </c>
      <c r="E1976" s="5">
        <v>75099.199999999997</v>
      </c>
      <c r="F1976" s="12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</v>
      </c>
      <c r="P1976" s="5">
        <f t="shared" si="181"/>
        <v>186.81</v>
      </c>
      <c r="Q1976" s="27" t="str">
        <f t="shared" si="182"/>
        <v>technology</v>
      </c>
      <c r="R1976" s="27" t="str">
        <f t="shared" si="183"/>
        <v>hardware</v>
      </c>
      <c r="S1976" s="14">
        <f t="shared" si="184"/>
        <v>41445.125798611109</v>
      </c>
      <c r="T1976" s="14">
        <f t="shared" si="185"/>
        <v>41505.125798611109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5">
        <v>16000</v>
      </c>
      <c r="E1977" s="5">
        <v>33393.339999999997</v>
      </c>
      <c r="F1977" s="12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209</v>
      </c>
      <c r="P1977" s="5">
        <f t="shared" si="181"/>
        <v>131.99</v>
      </c>
      <c r="Q1977" s="27" t="str">
        <f t="shared" si="182"/>
        <v>technology</v>
      </c>
      <c r="R1977" s="27" t="str">
        <f t="shared" si="183"/>
        <v>hardware</v>
      </c>
      <c r="S1977" s="14">
        <f t="shared" si="184"/>
        <v>41313.54688657407</v>
      </c>
      <c r="T1977" s="14">
        <f t="shared" si="185"/>
        <v>41343.54688657407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5">
        <v>4000</v>
      </c>
      <c r="E1978" s="5">
        <v>13864</v>
      </c>
      <c r="F1978" s="12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347</v>
      </c>
      <c r="P1978" s="5">
        <f t="shared" si="181"/>
        <v>29.31</v>
      </c>
      <c r="Q1978" s="27" t="str">
        <f t="shared" si="182"/>
        <v>technology</v>
      </c>
      <c r="R1978" s="27" t="str">
        <f t="shared" si="183"/>
        <v>hardware</v>
      </c>
      <c r="S1978" s="14">
        <f t="shared" si="184"/>
        <v>41438.691261574073</v>
      </c>
      <c r="T1978" s="14">
        <f t="shared" si="185"/>
        <v>41468.691261574073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5">
        <v>50000</v>
      </c>
      <c r="E1979" s="5">
        <v>201165</v>
      </c>
      <c r="F1979" s="12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401.99999999999994</v>
      </c>
      <c r="P1979" s="5">
        <f t="shared" si="181"/>
        <v>245.02</v>
      </c>
      <c r="Q1979" s="27" t="str">
        <f t="shared" si="182"/>
        <v>technology</v>
      </c>
      <c r="R1979" s="27" t="str">
        <f t="shared" si="183"/>
        <v>hardware</v>
      </c>
      <c r="S1979" s="14">
        <f t="shared" si="184"/>
        <v>42311.008564814816</v>
      </c>
      <c r="T1979" s="14">
        <f t="shared" si="185"/>
        <v>42357.124305555553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5">
        <v>50000</v>
      </c>
      <c r="E1980" s="5">
        <v>513422.57</v>
      </c>
      <c r="F1980" s="12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1027</v>
      </c>
      <c r="P1980" s="5">
        <f t="shared" si="181"/>
        <v>1323.25</v>
      </c>
      <c r="Q1980" s="27" t="str">
        <f t="shared" si="182"/>
        <v>technology</v>
      </c>
      <c r="R1980" s="27" t="str">
        <f t="shared" si="183"/>
        <v>hardware</v>
      </c>
      <c r="S1980" s="14">
        <f t="shared" si="184"/>
        <v>41039.017268518517</v>
      </c>
      <c r="T1980" s="14">
        <f t="shared" si="185"/>
        <v>41072.083333333328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5">
        <v>200000</v>
      </c>
      <c r="E1981" s="5">
        <v>229802.31</v>
      </c>
      <c r="F1981" s="12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114.99999999999999</v>
      </c>
      <c r="P1981" s="5">
        <f t="shared" si="181"/>
        <v>282.66000000000003</v>
      </c>
      <c r="Q1981" s="27" t="str">
        <f t="shared" si="182"/>
        <v>technology</v>
      </c>
      <c r="R1981" s="27" t="str">
        <f t="shared" si="183"/>
        <v>hardware</v>
      </c>
      <c r="S1981" s="14">
        <f t="shared" si="184"/>
        <v>42290.25168981481</v>
      </c>
      <c r="T1981" s="14">
        <f t="shared" si="185"/>
        <v>42326.999305555553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5">
        <v>50000</v>
      </c>
      <c r="E1982" s="5">
        <v>177412.01</v>
      </c>
      <c r="F1982" s="1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355</v>
      </c>
      <c r="P1982" s="5">
        <f t="shared" si="181"/>
        <v>91.21</v>
      </c>
      <c r="Q1982" s="27" t="str">
        <f t="shared" si="182"/>
        <v>technology</v>
      </c>
      <c r="R1982" s="27" t="str">
        <f t="shared" si="183"/>
        <v>hardware</v>
      </c>
      <c r="S1982" s="14">
        <f t="shared" si="184"/>
        <v>42423.334050925921</v>
      </c>
      <c r="T1982" s="14">
        <f t="shared" si="185"/>
        <v>42463.292384259257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5">
        <v>7500</v>
      </c>
      <c r="E1983" s="5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</v>
      </c>
      <c r="P1983" s="5">
        <f t="shared" si="181"/>
        <v>31.75</v>
      </c>
      <c r="Q1983" s="27" t="str">
        <f t="shared" si="182"/>
        <v>photography</v>
      </c>
      <c r="R1983" s="27" t="str">
        <f t="shared" si="183"/>
        <v>people</v>
      </c>
      <c r="S1983" s="14">
        <f t="shared" si="184"/>
        <v>41799.516956018517</v>
      </c>
      <c r="T1983" s="14">
        <f t="shared" si="185"/>
        <v>41829.516956018517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5">
        <v>180000</v>
      </c>
      <c r="E1984" s="5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>
        <f t="shared" si="181"/>
        <v>0</v>
      </c>
      <c r="Q1984" s="27" t="str">
        <f t="shared" si="182"/>
        <v>photography</v>
      </c>
      <c r="R1984" s="27" t="str">
        <f t="shared" si="183"/>
        <v>people</v>
      </c>
      <c r="S1984" s="14">
        <f t="shared" si="184"/>
        <v>42678.378321759257</v>
      </c>
      <c r="T1984" s="14">
        <f t="shared" si="185"/>
        <v>42708.419988425921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5">
        <v>33000</v>
      </c>
      <c r="E1985" s="5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</v>
      </c>
      <c r="P1985" s="5">
        <f t="shared" si="181"/>
        <v>88.69</v>
      </c>
      <c r="Q1985" s="27" t="str">
        <f t="shared" si="182"/>
        <v>photography</v>
      </c>
      <c r="R1985" s="27" t="str">
        <f t="shared" si="183"/>
        <v>people</v>
      </c>
      <c r="S1985" s="14">
        <f t="shared" si="184"/>
        <v>42592.803449074076</v>
      </c>
      <c r="T1985" s="14">
        <f t="shared" si="185"/>
        <v>42615.083333333336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5">
        <v>15000</v>
      </c>
      <c r="E1986" s="5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</v>
      </c>
      <c r="P1986" s="5">
        <f t="shared" si="181"/>
        <v>453.14</v>
      </c>
      <c r="Q1986" s="27" t="str">
        <f t="shared" si="182"/>
        <v>photography</v>
      </c>
      <c r="R1986" s="27" t="str">
        <f t="shared" si="183"/>
        <v>people</v>
      </c>
      <c r="S1986" s="14">
        <f t="shared" si="184"/>
        <v>41913.581956018512</v>
      </c>
      <c r="T1986" s="14">
        <f t="shared" si="185"/>
        <v>41973.623622685183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5">
        <v>1600</v>
      </c>
      <c r="E1987" s="5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ROUND(E1987/D1987,2)*100</f>
        <v>3</v>
      </c>
      <c r="P1987" s="5">
        <f t="shared" ref="P1987:P2050" si="187">IF(L1987=0,0,ROUND(E1987/L1987,2))</f>
        <v>12.75</v>
      </c>
      <c r="Q1987" s="27" t="str">
        <f t="shared" ref="Q1987:Q2050" si="188">IF((FIND("/",N1987,1)&gt;0),
LEFT(N1987,(FIND("/",N1987,1)-1)),N1987)</f>
        <v>photography</v>
      </c>
      <c r="R1987" s="27" t="str">
        <f t="shared" ref="R1987:R2050" si="189">IF((FIND("/",N1987,1)&gt;0),
RIGHT(N1987,(LEN(N1987)-1-LEN(Q1987))),"")</f>
        <v>people</v>
      </c>
      <c r="S1987" s="14">
        <f t="shared" ref="S1987:S2050" si="190">(((J1987/60)/60)/24)+DATE(1970,1,1)+(-5/24)</f>
        <v>42555.490405092591</v>
      </c>
      <c r="T1987" s="14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5">
        <v>2000</v>
      </c>
      <c r="E1988" s="5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</v>
      </c>
      <c r="P1988" s="5">
        <f t="shared" si="187"/>
        <v>1</v>
      </c>
      <c r="Q1988" s="27" t="str">
        <f t="shared" si="188"/>
        <v>photography</v>
      </c>
      <c r="R1988" s="27" t="str">
        <f t="shared" si="189"/>
        <v>people</v>
      </c>
      <c r="S1988" s="14">
        <f t="shared" si="190"/>
        <v>42413.225497685176</v>
      </c>
      <c r="T1988" s="14">
        <f t="shared" si="191"/>
        <v>42443.183831018519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5">
        <v>5500</v>
      </c>
      <c r="E1989" s="5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</v>
      </c>
      <c r="P1989" s="5">
        <f t="shared" si="187"/>
        <v>83.43</v>
      </c>
      <c r="Q1989" s="27" t="str">
        <f t="shared" si="188"/>
        <v>photography</v>
      </c>
      <c r="R1989" s="27" t="str">
        <f t="shared" si="189"/>
        <v>people</v>
      </c>
      <c r="S1989" s="14">
        <f t="shared" si="190"/>
        <v>42034.431435185186</v>
      </c>
      <c r="T1989" s="14">
        <f t="shared" si="191"/>
        <v>42064.431435185186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5">
        <v>6000</v>
      </c>
      <c r="E1990" s="5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</v>
      </c>
      <c r="P1990" s="5">
        <f t="shared" si="187"/>
        <v>25</v>
      </c>
      <c r="Q1990" s="27" t="str">
        <f t="shared" si="188"/>
        <v>photography</v>
      </c>
      <c r="R1990" s="27" t="str">
        <f t="shared" si="189"/>
        <v>people</v>
      </c>
      <c r="S1990" s="14">
        <f t="shared" si="190"/>
        <v>42206.554884259262</v>
      </c>
      <c r="T1990" s="14">
        <f t="shared" si="191"/>
        <v>42236.554884259262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5">
        <v>5000</v>
      </c>
      <c r="E1991" s="5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5">
        <f t="shared" si="187"/>
        <v>50</v>
      </c>
      <c r="Q1991" s="27" t="str">
        <f t="shared" si="188"/>
        <v>photography</v>
      </c>
      <c r="R1991" s="27" t="str">
        <f t="shared" si="189"/>
        <v>people</v>
      </c>
      <c r="S1991" s="14">
        <f t="shared" si="190"/>
        <v>42685.472314814811</v>
      </c>
      <c r="T1991" s="14">
        <f t="shared" si="191"/>
        <v>42715.472314814811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5">
        <v>3000</v>
      </c>
      <c r="E1992" s="5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17</v>
      </c>
      <c r="P1992" s="5">
        <f t="shared" si="187"/>
        <v>101.8</v>
      </c>
      <c r="Q1992" s="27" t="str">
        <f t="shared" si="188"/>
        <v>photography</v>
      </c>
      <c r="R1992" s="27" t="str">
        <f t="shared" si="189"/>
        <v>people</v>
      </c>
      <c r="S1992" s="14">
        <f t="shared" si="190"/>
        <v>42397.987638888888</v>
      </c>
      <c r="T1992" s="14">
        <f t="shared" si="191"/>
        <v>42412.987638888888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5">
        <v>2000</v>
      </c>
      <c r="E1993" s="5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5">
        <f t="shared" si="187"/>
        <v>46.67</v>
      </c>
      <c r="Q1993" s="27" t="str">
        <f t="shared" si="188"/>
        <v>photography</v>
      </c>
      <c r="R1993" s="27" t="str">
        <f t="shared" si="189"/>
        <v>people</v>
      </c>
      <c r="S1993" s="14">
        <f t="shared" si="190"/>
        <v>42167.685023148144</v>
      </c>
      <c r="T1993" s="14">
        <f t="shared" si="191"/>
        <v>42188.685023148144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5">
        <v>1500</v>
      </c>
      <c r="E1994" s="5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</v>
      </c>
      <c r="P1994" s="5">
        <f t="shared" si="187"/>
        <v>1</v>
      </c>
      <c r="Q1994" s="27" t="str">
        <f t="shared" si="188"/>
        <v>photography</v>
      </c>
      <c r="R1994" s="27" t="str">
        <f t="shared" si="189"/>
        <v>people</v>
      </c>
      <c r="S1994" s="14">
        <f t="shared" si="190"/>
        <v>42022.935081018521</v>
      </c>
      <c r="T1994" s="14">
        <f t="shared" si="191"/>
        <v>42052.935081018521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5">
        <v>2000</v>
      </c>
      <c r="E1995" s="5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>
        <f t="shared" si="187"/>
        <v>0</v>
      </c>
      <c r="Q1995" s="27" t="str">
        <f t="shared" si="188"/>
        <v>photography</v>
      </c>
      <c r="R1995" s="27" t="str">
        <f t="shared" si="189"/>
        <v>people</v>
      </c>
      <c r="S1995" s="14">
        <f t="shared" si="190"/>
        <v>42329.380057870374</v>
      </c>
      <c r="T1995" s="14">
        <f t="shared" si="191"/>
        <v>42359.380057870374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5">
        <v>3200</v>
      </c>
      <c r="E1996" s="5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>
        <f t="shared" si="187"/>
        <v>0</v>
      </c>
      <c r="Q1996" s="27" t="str">
        <f t="shared" si="188"/>
        <v>photography</v>
      </c>
      <c r="R1996" s="27" t="str">
        <f t="shared" si="189"/>
        <v>people</v>
      </c>
      <c r="S1996" s="14">
        <f t="shared" si="190"/>
        <v>42650.797939814809</v>
      </c>
      <c r="T1996" s="14">
        <f t="shared" si="191"/>
        <v>42710.839606481481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5">
        <v>1000</v>
      </c>
      <c r="E1997" s="5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8</v>
      </c>
      <c r="P1997" s="5">
        <f t="shared" si="187"/>
        <v>26</v>
      </c>
      <c r="Q1997" s="27" t="str">
        <f t="shared" si="188"/>
        <v>photography</v>
      </c>
      <c r="R1997" s="27" t="str">
        <f t="shared" si="189"/>
        <v>people</v>
      </c>
      <c r="S1997" s="14">
        <f t="shared" si="190"/>
        <v>42181.693703703706</v>
      </c>
      <c r="T1997" s="14">
        <f t="shared" si="191"/>
        <v>42201.693703703706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5">
        <v>133800</v>
      </c>
      <c r="E1998" s="5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>
        <f t="shared" si="187"/>
        <v>0</v>
      </c>
      <c r="Q1998" s="27" t="str">
        <f t="shared" si="188"/>
        <v>photography</v>
      </c>
      <c r="R1998" s="27" t="str">
        <f t="shared" si="189"/>
        <v>people</v>
      </c>
      <c r="S1998" s="14">
        <f t="shared" si="190"/>
        <v>41800.611238425925</v>
      </c>
      <c r="T1998" s="14">
        <f t="shared" si="191"/>
        <v>41830.611238425925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5">
        <v>6500</v>
      </c>
      <c r="E1999" s="5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>
        <f t="shared" si="187"/>
        <v>0</v>
      </c>
      <c r="Q1999" s="27" t="str">
        <f t="shared" si="188"/>
        <v>photography</v>
      </c>
      <c r="R1999" s="27" t="str">
        <f t="shared" si="189"/>
        <v>people</v>
      </c>
      <c r="S1999" s="14">
        <f t="shared" si="190"/>
        <v>41847.722361111111</v>
      </c>
      <c r="T1999" s="14">
        <f t="shared" si="191"/>
        <v>41877.722361111111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5">
        <v>2500</v>
      </c>
      <c r="E2000" s="5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</v>
      </c>
      <c r="P2000" s="5">
        <f t="shared" si="187"/>
        <v>218.33</v>
      </c>
      <c r="Q2000" s="27" t="str">
        <f t="shared" si="188"/>
        <v>photography</v>
      </c>
      <c r="R2000" s="27" t="str">
        <f t="shared" si="189"/>
        <v>people</v>
      </c>
      <c r="S2000" s="14">
        <f t="shared" si="190"/>
        <v>41806.910162037035</v>
      </c>
      <c r="T2000" s="14">
        <f t="shared" si="191"/>
        <v>41851.910162037035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5">
        <v>31000</v>
      </c>
      <c r="E2001" s="5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1</v>
      </c>
      <c r="P2001" s="5">
        <f t="shared" si="187"/>
        <v>33.71</v>
      </c>
      <c r="Q2001" s="27" t="str">
        <f t="shared" si="188"/>
        <v>photography</v>
      </c>
      <c r="R2001" s="27" t="str">
        <f t="shared" si="189"/>
        <v>people</v>
      </c>
      <c r="S2001" s="14">
        <f t="shared" si="190"/>
        <v>41926.274398148147</v>
      </c>
      <c r="T2001" s="14">
        <f t="shared" si="191"/>
        <v>41956.316064814811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5">
        <v>5000</v>
      </c>
      <c r="E2002" s="5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13</v>
      </c>
      <c r="P2002" s="5">
        <f t="shared" si="187"/>
        <v>25</v>
      </c>
      <c r="Q2002" s="27" t="str">
        <f t="shared" si="188"/>
        <v>photography</v>
      </c>
      <c r="R2002" s="27" t="str">
        <f t="shared" si="189"/>
        <v>people</v>
      </c>
      <c r="S2002" s="14">
        <f t="shared" si="190"/>
        <v>42345.743206018517</v>
      </c>
      <c r="T2002" s="14">
        <f t="shared" si="191"/>
        <v>42375.743206018517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5">
        <v>55000</v>
      </c>
      <c r="E2003" s="5">
        <v>210171</v>
      </c>
      <c r="F2003" s="12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</v>
      </c>
      <c r="P2003" s="5">
        <f t="shared" si="187"/>
        <v>128.38999999999999</v>
      </c>
      <c r="Q2003" s="27" t="str">
        <f t="shared" si="188"/>
        <v>technology</v>
      </c>
      <c r="R2003" s="27" t="str">
        <f t="shared" si="189"/>
        <v>hardware</v>
      </c>
      <c r="S2003" s="14">
        <f t="shared" si="190"/>
        <v>42136.001342592594</v>
      </c>
      <c r="T2003" s="14">
        <f t="shared" si="191"/>
        <v>42167.624999999993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5">
        <v>50000</v>
      </c>
      <c r="E2004" s="5">
        <v>108397.11</v>
      </c>
      <c r="F2004" s="12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217</v>
      </c>
      <c r="P2004" s="5">
        <f t="shared" si="187"/>
        <v>78.83</v>
      </c>
      <c r="Q2004" s="27" t="str">
        <f t="shared" si="188"/>
        <v>technology</v>
      </c>
      <c r="R2004" s="27" t="str">
        <f t="shared" si="189"/>
        <v>hardware</v>
      </c>
      <c r="S2004" s="14">
        <f t="shared" si="190"/>
        <v>42728.503969907404</v>
      </c>
      <c r="T2004" s="14">
        <f t="shared" si="191"/>
        <v>42758.503969907404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5">
        <v>500</v>
      </c>
      <c r="E2005" s="5">
        <v>1560</v>
      </c>
      <c r="F2005" s="12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5">
        <f t="shared" si="187"/>
        <v>91.76</v>
      </c>
      <c r="Q2005" s="27" t="str">
        <f t="shared" si="188"/>
        <v>technology</v>
      </c>
      <c r="R2005" s="27" t="str">
        <f t="shared" si="189"/>
        <v>hardware</v>
      </c>
      <c r="S2005" s="14">
        <f t="shared" si="190"/>
        <v>40346.917268518519</v>
      </c>
      <c r="T2005" s="14">
        <f t="shared" si="191"/>
        <v>40361.75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5">
        <v>50000</v>
      </c>
      <c r="E2006" s="5">
        <v>117210.24000000001</v>
      </c>
      <c r="F2006" s="12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</v>
      </c>
      <c r="P2006" s="5">
        <f t="shared" si="187"/>
        <v>331.1</v>
      </c>
      <c r="Q2006" s="27" t="str">
        <f t="shared" si="188"/>
        <v>technology</v>
      </c>
      <c r="R2006" s="27" t="str">
        <f t="shared" si="189"/>
        <v>hardware</v>
      </c>
      <c r="S2006" s="14">
        <f t="shared" si="190"/>
        <v>41800.396562499998</v>
      </c>
      <c r="T2006" s="14">
        <f t="shared" si="191"/>
        <v>41830.396562499998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5">
        <v>30000</v>
      </c>
      <c r="E2007" s="5">
        <v>37104.03</v>
      </c>
      <c r="F2007" s="12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124</v>
      </c>
      <c r="P2007" s="5">
        <f t="shared" si="187"/>
        <v>194.26</v>
      </c>
      <c r="Q2007" s="27" t="str">
        <f t="shared" si="188"/>
        <v>technology</v>
      </c>
      <c r="R2007" s="27" t="str">
        <f t="shared" si="189"/>
        <v>hardware</v>
      </c>
      <c r="S2007" s="14">
        <f t="shared" si="190"/>
        <v>41535.604374999995</v>
      </c>
      <c r="T2007" s="14">
        <f t="shared" si="191"/>
        <v>41562.957638888889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5">
        <v>50000</v>
      </c>
      <c r="E2008" s="5">
        <v>123920</v>
      </c>
      <c r="F2008" s="12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248</v>
      </c>
      <c r="P2008" s="5">
        <f t="shared" si="187"/>
        <v>408.98</v>
      </c>
      <c r="Q2008" s="27" t="str">
        <f t="shared" si="188"/>
        <v>technology</v>
      </c>
      <c r="R2008" s="27" t="str">
        <f t="shared" si="189"/>
        <v>hardware</v>
      </c>
      <c r="S2008" s="14">
        <f t="shared" si="190"/>
        <v>41941.292187499996</v>
      </c>
      <c r="T2008" s="14">
        <f t="shared" si="191"/>
        <v>41976.333854166667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5">
        <v>10000</v>
      </c>
      <c r="E2009" s="5">
        <v>11570.92</v>
      </c>
      <c r="F2009" s="12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115.99999999999999</v>
      </c>
      <c r="P2009" s="5">
        <f t="shared" si="187"/>
        <v>84.46</v>
      </c>
      <c r="Q2009" s="27" t="str">
        <f t="shared" si="188"/>
        <v>technology</v>
      </c>
      <c r="R2009" s="27" t="str">
        <f t="shared" si="189"/>
        <v>hardware</v>
      </c>
      <c r="S2009" s="14">
        <f t="shared" si="190"/>
        <v>40347.629467592589</v>
      </c>
      <c r="T2009" s="14">
        <f t="shared" si="191"/>
        <v>40413.958333333328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5">
        <v>1570.79</v>
      </c>
      <c r="E2010" s="5">
        <v>1839</v>
      </c>
      <c r="F2010" s="12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</v>
      </c>
      <c r="P2010" s="5">
        <f t="shared" si="187"/>
        <v>44.85</v>
      </c>
      <c r="Q2010" s="27" t="str">
        <f t="shared" si="188"/>
        <v>technology</v>
      </c>
      <c r="R2010" s="27" t="str">
        <f t="shared" si="189"/>
        <v>hardware</v>
      </c>
      <c r="S2010" s="14">
        <f t="shared" si="190"/>
        <v>40761.396087962959</v>
      </c>
      <c r="T2010" s="14">
        <f t="shared" si="191"/>
        <v>40805.396087962959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5">
        <v>50000</v>
      </c>
      <c r="E2011" s="5">
        <v>152579</v>
      </c>
      <c r="F2011" s="12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</v>
      </c>
      <c r="P2011" s="5">
        <f t="shared" si="187"/>
        <v>383.36</v>
      </c>
      <c r="Q2011" s="27" t="str">
        <f t="shared" si="188"/>
        <v>technology</v>
      </c>
      <c r="R2011" s="27" t="str">
        <f t="shared" si="189"/>
        <v>hardware</v>
      </c>
      <c r="S2011" s="14">
        <f t="shared" si="190"/>
        <v>42661.115081018514</v>
      </c>
      <c r="T2011" s="14">
        <f t="shared" si="191"/>
        <v>42697.156747685185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5">
        <v>30000</v>
      </c>
      <c r="E2012" s="5">
        <v>96015.9</v>
      </c>
      <c r="F2012" s="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</v>
      </c>
      <c r="P2012" s="5">
        <f t="shared" si="187"/>
        <v>55.28</v>
      </c>
      <c r="Q2012" s="27" t="str">
        <f t="shared" si="188"/>
        <v>technology</v>
      </c>
      <c r="R2012" s="27" t="str">
        <f t="shared" si="189"/>
        <v>hardware</v>
      </c>
      <c r="S2012" s="14">
        <f t="shared" si="190"/>
        <v>42570.788090277776</v>
      </c>
      <c r="T2012" s="14">
        <f t="shared" si="191"/>
        <v>42600.788090277776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5">
        <v>50000</v>
      </c>
      <c r="E2013" s="5">
        <v>409782</v>
      </c>
      <c r="F2013" s="12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819.99999999999989</v>
      </c>
      <c r="P2013" s="5">
        <f t="shared" si="187"/>
        <v>422.02</v>
      </c>
      <c r="Q2013" s="27" t="str">
        <f t="shared" si="188"/>
        <v>technology</v>
      </c>
      <c r="R2013" s="27" t="str">
        <f t="shared" si="189"/>
        <v>hardware</v>
      </c>
      <c r="S2013" s="14">
        <f t="shared" si="190"/>
        <v>42347.150150462963</v>
      </c>
      <c r="T2013" s="14">
        <f t="shared" si="191"/>
        <v>42380.749999999993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5">
        <v>5000</v>
      </c>
      <c r="E2014" s="5">
        <v>11745</v>
      </c>
      <c r="F2014" s="12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235</v>
      </c>
      <c r="P2014" s="5">
        <f t="shared" si="187"/>
        <v>64.180000000000007</v>
      </c>
      <c r="Q2014" s="27" t="str">
        <f t="shared" si="188"/>
        <v>technology</v>
      </c>
      <c r="R2014" s="27" t="str">
        <f t="shared" si="189"/>
        <v>hardware</v>
      </c>
      <c r="S2014" s="14">
        <f t="shared" si="190"/>
        <v>42010.613900462959</v>
      </c>
      <c r="T2014" s="14">
        <f t="shared" si="191"/>
        <v>42040.613900462959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5">
        <v>160000</v>
      </c>
      <c r="E2015" s="5">
        <v>791862</v>
      </c>
      <c r="F2015" s="12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495</v>
      </c>
      <c r="P2015" s="5">
        <f t="shared" si="187"/>
        <v>173.58</v>
      </c>
      <c r="Q2015" s="27" t="str">
        <f t="shared" si="188"/>
        <v>technology</v>
      </c>
      <c r="R2015" s="27" t="str">
        <f t="shared" si="189"/>
        <v>hardware</v>
      </c>
      <c r="S2015" s="14">
        <f t="shared" si="190"/>
        <v>42499.752476851849</v>
      </c>
      <c r="T2015" s="14">
        <f t="shared" si="191"/>
        <v>42559.752476851849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5">
        <v>30000</v>
      </c>
      <c r="E2016" s="5">
        <v>2344134.67</v>
      </c>
      <c r="F2016" s="12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7814</v>
      </c>
      <c r="P2016" s="5">
        <f t="shared" si="187"/>
        <v>88.6</v>
      </c>
      <c r="Q2016" s="27" t="str">
        <f t="shared" si="188"/>
        <v>technology</v>
      </c>
      <c r="R2016" s="27" t="str">
        <f t="shared" si="189"/>
        <v>hardware</v>
      </c>
      <c r="S2016" s="14">
        <f t="shared" si="190"/>
        <v>41324.006238425922</v>
      </c>
      <c r="T2016" s="14">
        <f t="shared" si="191"/>
        <v>41357.964571759258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5">
        <v>7200</v>
      </c>
      <c r="E2017" s="5">
        <v>8136.01</v>
      </c>
      <c r="F2017" s="12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112.99999999999999</v>
      </c>
      <c r="P2017" s="5">
        <f t="shared" si="187"/>
        <v>50.22</v>
      </c>
      <c r="Q2017" s="27" t="str">
        <f t="shared" si="188"/>
        <v>technology</v>
      </c>
      <c r="R2017" s="27" t="str">
        <f t="shared" si="189"/>
        <v>hardware</v>
      </c>
      <c r="S2017" s="14">
        <f t="shared" si="190"/>
        <v>40765.668553240735</v>
      </c>
      <c r="T2017" s="14">
        <f t="shared" si="191"/>
        <v>40795.668553240735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5">
        <v>10000</v>
      </c>
      <c r="E2018" s="5">
        <v>92154.22</v>
      </c>
      <c r="F2018" s="12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922.00000000000011</v>
      </c>
      <c r="P2018" s="5">
        <f t="shared" si="187"/>
        <v>192.39</v>
      </c>
      <c r="Q2018" s="27" t="str">
        <f t="shared" si="188"/>
        <v>technology</v>
      </c>
      <c r="R2018" s="27" t="str">
        <f t="shared" si="189"/>
        <v>hardware</v>
      </c>
      <c r="S2018" s="14">
        <f t="shared" si="190"/>
        <v>41312.672442129624</v>
      </c>
      <c r="T2018" s="14">
        <f t="shared" si="191"/>
        <v>41342.672442129624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5">
        <v>25000</v>
      </c>
      <c r="E2019" s="5">
        <v>31275.599999999999</v>
      </c>
      <c r="F2019" s="12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</v>
      </c>
      <c r="P2019" s="5">
        <f t="shared" si="187"/>
        <v>73.42</v>
      </c>
      <c r="Q2019" s="27" t="str">
        <f t="shared" si="188"/>
        <v>technology</v>
      </c>
      <c r="R2019" s="27" t="str">
        <f t="shared" si="189"/>
        <v>hardware</v>
      </c>
      <c r="S2019" s="14">
        <f t="shared" si="190"/>
        <v>40960.849016203698</v>
      </c>
      <c r="T2019" s="14">
        <f t="shared" si="191"/>
        <v>40991.958333333328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5">
        <v>65000</v>
      </c>
      <c r="E2020" s="5">
        <v>66458.23</v>
      </c>
      <c r="F2020" s="12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</v>
      </c>
      <c r="P2020" s="5">
        <f t="shared" si="187"/>
        <v>147.68</v>
      </c>
      <c r="Q2020" s="27" t="str">
        <f t="shared" si="188"/>
        <v>technology</v>
      </c>
      <c r="R2020" s="27" t="str">
        <f t="shared" si="189"/>
        <v>hardware</v>
      </c>
      <c r="S2020" s="14">
        <f t="shared" si="190"/>
        <v>42199.157511574071</v>
      </c>
      <c r="T2020" s="14">
        <f t="shared" si="191"/>
        <v>42229.157511574071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5">
        <v>40000</v>
      </c>
      <c r="E2021" s="5">
        <v>193963.9</v>
      </c>
      <c r="F2021" s="12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484.99999999999994</v>
      </c>
      <c r="P2021" s="5">
        <f t="shared" si="187"/>
        <v>108.97</v>
      </c>
      <c r="Q2021" s="27" t="str">
        <f t="shared" si="188"/>
        <v>technology</v>
      </c>
      <c r="R2021" s="27" t="str">
        <f t="shared" si="189"/>
        <v>hardware</v>
      </c>
      <c r="S2021" s="14">
        <f t="shared" si="190"/>
        <v>42605.500243055554</v>
      </c>
      <c r="T2021" s="14">
        <f t="shared" si="191"/>
        <v>42635.500243055554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5">
        <v>1500</v>
      </c>
      <c r="E2022" s="5">
        <v>2885</v>
      </c>
      <c r="F2022" s="1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</v>
      </c>
      <c r="P2022" s="5">
        <f t="shared" si="187"/>
        <v>23.65</v>
      </c>
      <c r="Q2022" s="27" t="str">
        <f t="shared" si="188"/>
        <v>technology</v>
      </c>
      <c r="R2022" s="27" t="str">
        <f t="shared" si="189"/>
        <v>hardware</v>
      </c>
      <c r="S2022" s="14">
        <f t="shared" si="190"/>
        <v>41736.88916666666</v>
      </c>
      <c r="T2022" s="14">
        <f t="shared" si="191"/>
        <v>41773.752777777772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5">
        <v>5000</v>
      </c>
      <c r="E2023" s="5">
        <v>14055</v>
      </c>
      <c r="F2023" s="12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</v>
      </c>
      <c r="P2023" s="5">
        <f t="shared" si="187"/>
        <v>147.94999999999999</v>
      </c>
      <c r="Q2023" s="27" t="str">
        <f t="shared" si="188"/>
        <v>technology</v>
      </c>
      <c r="R2023" s="27" t="str">
        <f t="shared" si="189"/>
        <v>hardware</v>
      </c>
      <c r="S2023" s="14">
        <f t="shared" si="190"/>
        <v>41860.862233796295</v>
      </c>
      <c r="T2023" s="14">
        <f t="shared" si="191"/>
        <v>41905.862233796295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5">
        <v>100000</v>
      </c>
      <c r="E2024" s="5">
        <v>125137</v>
      </c>
      <c r="F2024" s="12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</v>
      </c>
      <c r="P2024" s="5">
        <f t="shared" si="187"/>
        <v>385.04</v>
      </c>
      <c r="Q2024" s="27" t="str">
        <f t="shared" si="188"/>
        <v>technology</v>
      </c>
      <c r="R2024" s="27" t="str">
        <f t="shared" si="189"/>
        <v>hardware</v>
      </c>
      <c r="S2024" s="14">
        <f t="shared" si="190"/>
        <v>42502.36078703704</v>
      </c>
      <c r="T2024" s="14">
        <f t="shared" si="191"/>
        <v>42532.36078703704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5">
        <v>100000</v>
      </c>
      <c r="E2025" s="5">
        <v>161459</v>
      </c>
      <c r="F2025" s="12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</v>
      </c>
      <c r="P2025" s="5">
        <f t="shared" si="187"/>
        <v>457.39</v>
      </c>
      <c r="Q2025" s="27" t="str">
        <f t="shared" si="188"/>
        <v>technology</v>
      </c>
      <c r="R2025" s="27" t="str">
        <f t="shared" si="189"/>
        <v>hardware</v>
      </c>
      <c r="S2025" s="14">
        <f t="shared" si="190"/>
        <v>42136.212418981479</v>
      </c>
      <c r="T2025" s="14">
        <f t="shared" si="191"/>
        <v>42166.212418981479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5">
        <v>4000</v>
      </c>
      <c r="E2026" s="5">
        <v>23414</v>
      </c>
      <c r="F2026" s="12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</v>
      </c>
      <c r="P2026" s="5">
        <f t="shared" si="187"/>
        <v>222.99</v>
      </c>
      <c r="Q2026" s="27" t="str">
        <f t="shared" si="188"/>
        <v>technology</v>
      </c>
      <c r="R2026" s="27" t="str">
        <f t="shared" si="189"/>
        <v>hardware</v>
      </c>
      <c r="S2026" s="14">
        <f t="shared" si="190"/>
        <v>41099.758611111109</v>
      </c>
      <c r="T2026" s="14">
        <f t="shared" si="191"/>
        <v>41133.916666666664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5">
        <v>80000</v>
      </c>
      <c r="E2027" s="5">
        <v>160920</v>
      </c>
      <c r="F2027" s="12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200.99999999999997</v>
      </c>
      <c r="P2027" s="5">
        <f t="shared" si="187"/>
        <v>220.74</v>
      </c>
      <c r="Q2027" s="27" t="str">
        <f t="shared" si="188"/>
        <v>technology</v>
      </c>
      <c r="R2027" s="27" t="str">
        <f t="shared" si="189"/>
        <v>hardware</v>
      </c>
      <c r="S2027" s="14">
        <f t="shared" si="190"/>
        <v>42135.976226851846</v>
      </c>
      <c r="T2027" s="14">
        <f t="shared" si="191"/>
        <v>42165.976226851846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5">
        <v>25000</v>
      </c>
      <c r="E2028" s="5">
        <v>33370.769999999997</v>
      </c>
      <c r="F2028" s="12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</v>
      </c>
      <c r="P2028" s="5">
        <f t="shared" si="187"/>
        <v>73.5</v>
      </c>
      <c r="Q2028" s="27" t="str">
        <f t="shared" si="188"/>
        <v>technology</v>
      </c>
      <c r="R2028" s="27" t="str">
        <f t="shared" si="189"/>
        <v>hardware</v>
      </c>
      <c r="S2028" s="14">
        <f t="shared" si="190"/>
        <v>41704.527604166666</v>
      </c>
      <c r="T2028" s="14">
        <f t="shared" si="191"/>
        <v>41749.957638888889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5">
        <v>100000</v>
      </c>
      <c r="E2029" s="5">
        <v>120249</v>
      </c>
      <c r="F2029" s="12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</v>
      </c>
      <c r="P2029" s="5">
        <f t="shared" si="187"/>
        <v>223.1</v>
      </c>
      <c r="Q2029" s="27" t="str">
        <f t="shared" si="188"/>
        <v>technology</v>
      </c>
      <c r="R2029" s="27" t="str">
        <f t="shared" si="189"/>
        <v>hardware</v>
      </c>
      <c r="S2029" s="14">
        <f t="shared" si="190"/>
        <v>42048.605543981481</v>
      </c>
      <c r="T2029" s="14">
        <f t="shared" si="191"/>
        <v>42093.563877314817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5">
        <v>3000</v>
      </c>
      <c r="E2030" s="5">
        <v>3785</v>
      </c>
      <c r="F2030" s="12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</v>
      </c>
      <c r="P2030" s="5">
        <f t="shared" si="187"/>
        <v>47.91</v>
      </c>
      <c r="Q2030" s="27" t="str">
        <f t="shared" si="188"/>
        <v>technology</v>
      </c>
      <c r="R2030" s="27" t="str">
        <f t="shared" si="189"/>
        <v>hardware</v>
      </c>
      <c r="S2030" s="14">
        <f t="shared" si="190"/>
        <v>40215.710717592592</v>
      </c>
      <c r="T2030" s="14">
        <f t="shared" si="191"/>
        <v>40252.704861111109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5">
        <v>2500</v>
      </c>
      <c r="E2031" s="5">
        <v>9030</v>
      </c>
      <c r="F2031" s="12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</v>
      </c>
      <c r="P2031" s="5">
        <f t="shared" si="187"/>
        <v>96.06</v>
      </c>
      <c r="Q2031" s="27" t="str">
        <f t="shared" si="188"/>
        <v>technology</v>
      </c>
      <c r="R2031" s="27" t="str">
        <f t="shared" si="189"/>
        <v>hardware</v>
      </c>
      <c r="S2031" s="14">
        <f t="shared" si="190"/>
        <v>41847.813437500001</v>
      </c>
      <c r="T2031" s="14">
        <f t="shared" si="191"/>
        <v>41877.813437500001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5">
        <v>32768</v>
      </c>
      <c r="E2032" s="5">
        <v>74134</v>
      </c>
      <c r="F2032" s="1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225.99999999999997</v>
      </c>
      <c r="P2032" s="5">
        <f t="shared" si="187"/>
        <v>118.61</v>
      </c>
      <c r="Q2032" s="27" t="str">
        <f t="shared" si="188"/>
        <v>technology</v>
      </c>
      <c r="R2032" s="27" t="str">
        <f t="shared" si="189"/>
        <v>hardware</v>
      </c>
      <c r="S2032" s="14">
        <f t="shared" si="190"/>
        <v>41212.788148148145</v>
      </c>
      <c r="T2032" s="14">
        <f t="shared" si="191"/>
        <v>41242.788148148145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5">
        <v>50000</v>
      </c>
      <c r="E2033" s="5">
        <v>60175</v>
      </c>
      <c r="F2033" s="12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</v>
      </c>
      <c r="P2033" s="5">
        <f t="shared" si="187"/>
        <v>118.45</v>
      </c>
      <c r="Q2033" s="27" t="str">
        <f t="shared" si="188"/>
        <v>technology</v>
      </c>
      <c r="R2033" s="27" t="str">
        <f t="shared" si="189"/>
        <v>hardware</v>
      </c>
      <c r="S2033" s="14">
        <f t="shared" si="190"/>
        <v>41975.120983796289</v>
      </c>
      <c r="T2033" s="14">
        <f t="shared" si="191"/>
        <v>42012.833333333336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5">
        <v>25000</v>
      </c>
      <c r="E2034" s="5">
        <v>76047</v>
      </c>
      <c r="F2034" s="12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</v>
      </c>
      <c r="P2034" s="5">
        <f t="shared" si="187"/>
        <v>143.21</v>
      </c>
      <c r="Q2034" s="27" t="str">
        <f t="shared" si="188"/>
        <v>technology</v>
      </c>
      <c r="R2034" s="27" t="str">
        <f t="shared" si="189"/>
        <v>hardware</v>
      </c>
      <c r="S2034" s="14">
        <f t="shared" si="190"/>
        <v>42689.35733796296</v>
      </c>
      <c r="T2034" s="14">
        <f t="shared" si="191"/>
        <v>42718.999999999993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5">
        <v>25000</v>
      </c>
      <c r="E2035" s="5">
        <v>44669</v>
      </c>
      <c r="F2035" s="12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179</v>
      </c>
      <c r="P2035" s="5">
        <f t="shared" si="187"/>
        <v>282.72000000000003</v>
      </c>
      <c r="Q2035" s="27" t="str">
        <f t="shared" si="188"/>
        <v>technology</v>
      </c>
      <c r="R2035" s="27" t="str">
        <f t="shared" si="189"/>
        <v>hardware</v>
      </c>
      <c r="S2035" s="14">
        <f t="shared" si="190"/>
        <v>41724.874050925922</v>
      </c>
      <c r="T2035" s="14">
        <f t="shared" si="191"/>
        <v>41754.874050925922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5">
        <v>78000</v>
      </c>
      <c r="E2036" s="5">
        <v>301719.59000000003</v>
      </c>
      <c r="F2036" s="12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387</v>
      </c>
      <c r="P2036" s="5">
        <f t="shared" si="187"/>
        <v>593.94000000000005</v>
      </c>
      <c r="Q2036" s="27" t="str">
        <f t="shared" si="188"/>
        <v>technology</v>
      </c>
      <c r="R2036" s="27" t="str">
        <f t="shared" si="189"/>
        <v>hardware</v>
      </c>
      <c r="S2036" s="14">
        <f t="shared" si="190"/>
        <v>42075.921678240738</v>
      </c>
      <c r="T2036" s="14">
        <f t="shared" si="191"/>
        <v>42131.081944444442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5">
        <v>80000</v>
      </c>
      <c r="E2037" s="5">
        <v>168829.14</v>
      </c>
      <c r="F2037" s="12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</v>
      </c>
      <c r="P2037" s="5">
        <f t="shared" si="187"/>
        <v>262.16000000000003</v>
      </c>
      <c r="Q2037" s="27" t="str">
        <f t="shared" si="188"/>
        <v>technology</v>
      </c>
      <c r="R2037" s="27" t="str">
        <f t="shared" si="189"/>
        <v>hardware</v>
      </c>
      <c r="S2037" s="14">
        <f t="shared" si="190"/>
        <v>42311.41674768518</v>
      </c>
      <c r="T2037" s="14">
        <f t="shared" si="191"/>
        <v>42356.833333333336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5">
        <v>30000</v>
      </c>
      <c r="E2038" s="5">
        <v>39500.5</v>
      </c>
      <c r="F2038" s="12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132</v>
      </c>
      <c r="P2038" s="5">
        <f t="shared" si="187"/>
        <v>46.58</v>
      </c>
      <c r="Q2038" s="27" t="str">
        <f t="shared" si="188"/>
        <v>technology</v>
      </c>
      <c r="R2038" s="27" t="str">
        <f t="shared" si="189"/>
        <v>hardware</v>
      </c>
      <c r="S2038" s="14">
        <f t="shared" si="190"/>
        <v>41738.656469907408</v>
      </c>
      <c r="T2038" s="14">
        <f t="shared" si="191"/>
        <v>41768.656469907408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5">
        <v>10000</v>
      </c>
      <c r="E2039" s="5">
        <v>30047.64</v>
      </c>
      <c r="F2039" s="12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</v>
      </c>
      <c r="P2039" s="5">
        <f t="shared" si="187"/>
        <v>70.040000000000006</v>
      </c>
      <c r="Q2039" s="27" t="str">
        <f t="shared" si="188"/>
        <v>technology</v>
      </c>
      <c r="R2039" s="27" t="str">
        <f t="shared" si="189"/>
        <v>hardware</v>
      </c>
      <c r="S2039" s="14">
        <f t="shared" si="190"/>
        <v>41578.001770833333</v>
      </c>
      <c r="T2039" s="14">
        <f t="shared" si="191"/>
        <v>41638.043437499997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5">
        <v>8000</v>
      </c>
      <c r="E2040" s="5">
        <v>33641</v>
      </c>
      <c r="F2040" s="12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421</v>
      </c>
      <c r="P2040" s="5">
        <f t="shared" si="187"/>
        <v>164.91</v>
      </c>
      <c r="Q2040" s="27" t="str">
        <f t="shared" si="188"/>
        <v>technology</v>
      </c>
      <c r="R2040" s="27" t="str">
        <f t="shared" si="189"/>
        <v>hardware</v>
      </c>
      <c r="S2040" s="14">
        <f t="shared" si="190"/>
        <v>41424.062743055554</v>
      </c>
      <c r="T2040" s="14">
        <f t="shared" si="191"/>
        <v>41456.541666666664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5">
        <v>125000</v>
      </c>
      <c r="E2041" s="5">
        <v>170271</v>
      </c>
      <c r="F2041" s="12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</v>
      </c>
      <c r="P2041" s="5">
        <f t="shared" si="187"/>
        <v>449.26</v>
      </c>
      <c r="Q2041" s="27" t="str">
        <f t="shared" si="188"/>
        <v>technology</v>
      </c>
      <c r="R2041" s="27" t="str">
        <f t="shared" si="189"/>
        <v>hardware</v>
      </c>
      <c r="S2041" s="14">
        <f t="shared" si="190"/>
        <v>42675.23061342592</v>
      </c>
      <c r="T2041" s="14">
        <f t="shared" si="191"/>
        <v>42704.999305555553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5">
        <v>3000</v>
      </c>
      <c r="E2042" s="5">
        <v>7445.14</v>
      </c>
      <c r="F2042" s="1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</v>
      </c>
      <c r="P2042" s="5">
        <f t="shared" si="187"/>
        <v>27.47</v>
      </c>
      <c r="Q2042" s="27" t="str">
        <f t="shared" si="188"/>
        <v>technology</v>
      </c>
      <c r="R2042" s="27" t="str">
        <f t="shared" si="189"/>
        <v>hardware</v>
      </c>
      <c r="S2042" s="14">
        <f t="shared" si="190"/>
        <v>41578.718784722223</v>
      </c>
      <c r="T2042" s="14">
        <f t="shared" si="191"/>
        <v>41593.760451388887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5">
        <v>9500</v>
      </c>
      <c r="E2043" s="5">
        <v>17277</v>
      </c>
      <c r="F2043" s="12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182</v>
      </c>
      <c r="P2043" s="5">
        <f t="shared" si="187"/>
        <v>143.97999999999999</v>
      </c>
      <c r="Q2043" s="27" t="str">
        <f t="shared" si="188"/>
        <v>technology</v>
      </c>
      <c r="R2043" s="27" t="str">
        <f t="shared" si="189"/>
        <v>hardware</v>
      </c>
      <c r="S2043" s="14">
        <f t="shared" si="190"/>
        <v>42654.317442129628</v>
      </c>
      <c r="T2043" s="14">
        <f t="shared" si="191"/>
        <v>42684.359108796292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5">
        <v>10000</v>
      </c>
      <c r="E2044" s="5">
        <v>12353</v>
      </c>
      <c r="F2044" s="12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124</v>
      </c>
      <c r="P2044" s="5">
        <f t="shared" si="187"/>
        <v>88.24</v>
      </c>
      <c r="Q2044" s="27" t="str">
        <f t="shared" si="188"/>
        <v>technology</v>
      </c>
      <c r="R2044" s="27" t="str">
        <f t="shared" si="189"/>
        <v>hardware</v>
      </c>
      <c r="S2044" s="14">
        <f t="shared" si="190"/>
        <v>42331.499699074069</v>
      </c>
      <c r="T2044" s="14">
        <f t="shared" si="191"/>
        <v>42391.499699074069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5">
        <v>1385</v>
      </c>
      <c r="E2045" s="5">
        <v>7011</v>
      </c>
      <c r="F2045" s="12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505.99999999999994</v>
      </c>
      <c r="P2045" s="5">
        <f t="shared" si="187"/>
        <v>36.33</v>
      </c>
      <c r="Q2045" s="27" t="str">
        <f t="shared" si="188"/>
        <v>technology</v>
      </c>
      <c r="R2045" s="27" t="str">
        <f t="shared" si="189"/>
        <v>hardware</v>
      </c>
      <c r="S2045" s="14">
        <f t="shared" si="190"/>
        <v>42660.968483796292</v>
      </c>
      <c r="T2045" s="14">
        <f t="shared" si="191"/>
        <v>42714.999305555553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5">
        <v>15000</v>
      </c>
      <c r="E2046" s="5">
        <v>16232</v>
      </c>
      <c r="F2046" s="12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</v>
      </c>
      <c r="P2046" s="5">
        <f t="shared" si="187"/>
        <v>90.18</v>
      </c>
      <c r="Q2046" s="27" t="str">
        <f t="shared" si="188"/>
        <v>technology</v>
      </c>
      <c r="R2046" s="27" t="str">
        <f t="shared" si="189"/>
        <v>hardware</v>
      </c>
      <c r="S2046" s="14">
        <f t="shared" si="190"/>
        <v>42138.475856481477</v>
      </c>
      <c r="T2046" s="14">
        <f t="shared" si="191"/>
        <v>42168.475856481477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5">
        <v>4900</v>
      </c>
      <c r="E2047" s="5">
        <v>40140.01</v>
      </c>
      <c r="F2047" s="12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</v>
      </c>
      <c r="P2047" s="5">
        <f t="shared" si="187"/>
        <v>152.62</v>
      </c>
      <c r="Q2047" s="27" t="str">
        <f t="shared" si="188"/>
        <v>technology</v>
      </c>
      <c r="R2047" s="27" t="str">
        <f t="shared" si="189"/>
        <v>hardware</v>
      </c>
      <c r="S2047" s="14">
        <f t="shared" si="190"/>
        <v>41068.880173611105</v>
      </c>
      <c r="T2047" s="14">
        <f t="shared" si="191"/>
        <v>41098.880173611105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5">
        <v>10000</v>
      </c>
      <c r="E2048" s="5">
        <v>12110</v>
      </c>
      <c r="F2048" s="12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</v>
      </c>
      <c r="P2048" s="5">
        <f t="shared" si="187"/>
        <v>55.81</v>
      </c>
      <c r="Q2048" s="27" t="str">
        <f t="shared" si="188"/>
        <v>technology</v>
      </c>
      <c r="R2048" s="27" t="str">
        <f t="shared" si="189"/>
        <v>hardware</v>
      </c>
      <c r="S2048" s="14">
        <f t="shared" si="190"/>
        <v>41386.963472222218</v>
      </c>
      <c r="T2048" s="14">
        <f t="shared" si="191"/>
        <v>41416.963472222218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5">
        <v>98000</v>
      </c>
      <c r="E2049" s="5">
        <v>100939</v>
      </c>
      <c r="F2049" s="12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103</v>
      </c>
      <c r="P2049" s="5">
        <f t="shared" si="187"/>
        <v>227.85</v>
      </c>
      <c r="Q2049" s="27" t="str">
        <f t="shared" si="188"/>
        <v>technology</v>
      </c>
      <c r="R2049" s="27" t="str">
        <f t="shared" si="189"/>
        <v>hardware</v>
      </c>
      <c r="S2049" s="14">
        <f t="shared" si="190"/>
        <v>42081.695254629631</v>
      </c>
      <c r="T2049" s="14">
        <f t="shared" si="191"/>
        <v>42110.791666666664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5">
        <v>85000</v>
      </c>
      <c r="E2050" s="5">
        <v>126082.45</v>
      </c>
      <c r="F2050" s="12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</v>
      </c>
      <c r="P2050" s="5">
        <f t="shared" si="187"/>
        <v>91.83</v>
      </c>
      <c r="Q2050" s="27" t="str">
        <f t="shared" si="188"/>
        <v>technology</v>
      </c>
      <c r="R2050" s="27" t="str">
        <f t="shared" si="189"/>
        <v>hardware</v>
      </c>
      <c r="S2050" s="14">
        <f t="shared" si="190"/>
        <v>41387.443182870367</v>
      </c>
      <c r="T2050" s="14">
        <f t="shared" si="191"/>
        <v>41417.443182870367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5">
        <v>50000</v>
      </c>
      <c r="E2051" s="5">
        <v>60095.35</v>
      </c>
      <c r="F2051" s="12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ROUND(E2051/D2051,2)*100</f>
        <v>120</v>
      </c>
      <c r="P2051" s="5">
        <f t="shared" ref="P2051:P2114" si="193">IF(L2051=0,0,ROUND(E2051/L2051,2))</f>
        <v>80.989999999999995</v>
      </c>
      <c r="Q2051" s="27" t="str">
        <f t="shared" ref="Q2051:Q2114" si="194">IF((FIND("/",N2051,1)&gt;0),
LEFT(N2051,(FIND("/",N2051,1)-1)),N2051)</f>
        <v>technology</v>
      </c>
      <c r="R2051" s="27" t="str">
        <f t="shared" ref="R2051:R2114" si="195">IF((FIND("/",N2051,1)&gt;0),
RIGHT(N2051,(LEN(N2051)-1-LEN(Q2051))),"")</f>
        <v>hardware</v>
      </c>
      <c r="S2051" s="14">
        <f t="shared" ref="S2051:S2114" si="196">(((J2051/60)/60)/24)+DATE(1970,1,1)+(-5/24)</f>
        <v>41575.319016203699</v>
      </c>
      <c r="T2051" s="14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5">
        <v>10000</v>
      </c>
      <c r="E2052" s="5">
        <v>47327</v>
      </c>
      <c r="F2052" s="1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473.00000000000006</v>
      </c>
      <c r="P2052" s="5">
        <f t="shared" si="193"/>
        <v>278.39</v>
      </c>
      <c r="Q2052" s="27" t="str">
        <f t="shared" si="194"/>
        <v>technology</v>
      </c>
      <c r="R2052" s="27" t="str">
        <f t="shared" si="195"/>
        <v>hardware</v>
      </c>
      <c r="S2052" s="14">
        <f t="shared" si="196"/>
        <v>42114.863171296289</v>
      </c>
      <c r="T2052" s="14">
        <f t="shared" si="197"/>
        <v>42154.863171296289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5">
        <v>8000</v>
      </c>
      <c r="E2053" s="5">
        <v>10429</v>
      </c>
      <c r="F2053" s="12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</v>
      </c>
      <c r="P2053" s="5">
        <f t="shared" si="193"/>
        <v>43.1</v>
      </c>
      <c r="Q2053" s="27" t="str">
        <f t="shared" si="194"/>
        <v>technology</v>
      </c>
      <c r="R2053" s="27" t="str">
        <f t="shared" si="195"/>
        <v>hardware</v>
      </c>
      <c r="S2053" s="14">
        <f t="shared" si="196"/>
        <v>41603.814085648148</v>
      </c>
      <c r="T2053" s="14">
        <f t="shared" si="197"/>
        <v>41633.814085648148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5">
        <v>50000</v>
      </c>
      <c r="E2054" s="5">
        <v>176524</v>
      </c>
      <c r="F2054" s="12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</v>
      </c>
      <c r="P2054" s="5">
        <f t="shared" si="193"/>
        <v>326.29000000000002</v>
      </c>
      <c r="Q2054" s="27" t="str">
        <f t="shared" si="194"/>
        <v>technology</v>
      </c>
      <c r="R2054" s="27" t="str">
        <f t="shared" si="195"/>
        <v>hardware</v>
      </c>
      <c r="S2054" s="14">
        <f t="shared" si="196"/>
        <v>42374.875613425924</v>
      </c>
      <c r="T2054" s="14">
        <f t="shared" si="197"/>
        <v>42419.875613425924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5">
        <v>5000</v>
      </c>
      <c r="E2055" s="5">
        <v>5051</v>
      </c>
      <c r="F2055" s="12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</v>
      </c>
      <c r="P2055" s="5">
        <f t="shared" si="193"/>
        <v>41.74</v>
      </c>
      <c r="Q2055" s="27" t="str">
        <f t="shared" si="194"/>
        <v>technology</v>
      </c>
      <c r="R2055" s="27" t="str">
        <f t="shared" si="195"/>
        <v>hardware</v>
      </c>
      <c r="S2055" s="14">
        <f t="shared" si="196"/>
        <v>42303.409155092588</v>
      </c>
      <c r="T2055" s="14">
        <f t="shared" si="197"/>
        <v>42333.450821759259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5">
        <v>35000</v>
      </c>
      <c r="E2056" s="5">
        <v>39757</v>
      </c>
      <c r="F2056" s="12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113.99999999999999</v>
      </c>
      <c r="P2056" s="5">
        <f t="shared" si="193"/>
        <v>64.02</v>
      </c>
      <c r="Q2056" s="27" t="str">
        <f t="shared" si="194"/>
        <v>technology</v>
      </c>
      <c r="R2056" s="27" t="str">
        <f t="shared" si="195"/>
        <v>hardware</v>
      </c>
      <c r="S2056" s="14">
        <f t="shared" si="196"/>
        <v>41731.312615740739</v>
      </c>
      <c r="T2056" s="14">
        <f t="shared" si="197"/>
        <v>41761.312615740739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5">
        <v>6000</v>
      </c>
      <c r="E2057" s="5">
        <v>10045</v>
      </c>
      <c r="F2057" s="12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</v>
      </c>
      <c r="P2057" s="5">
        <f t="shared" si="193"/>
        <v>99.46</v>
      </c>
      <c r="Q2057" s="27" t="str">
        <f t="shared" si="194"/>
        <v>technology</v>
      </c>
      <c r="R2057" s="27" t="str">
        <f t="shared" si="195"/>
        <v>hardware</v>
      </c>
      <c r="S2057" s="14">
        <f t="shared" si="196"/>
        <v>41946.465775462959</v>
      </c>
      <c r="T2057" s="14">
        <f t="shared" si="197"/>
        <v>41975.958333333336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5">
        <v>50000</v>
      </c>
      <c r="E2058" s="5">
        <v>76726</v>
      </c>
      <c r="F2058" s="12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</v>
      </c>
      <c r="P2058" s="5">
        <f t="shared" si="193"/>
        <v>138.49</v>
      </c>
      <c r="Q2058" s="27" t="str">
        <f t="shared" si="194"/>
        <v>technology</v>
      </c>
      <c r="R2058" s="27" t="str">
        <f t="shared" si="195"/>
        <v>hardware</v>
      </c>
      <c r="S2058" s="14">
        <f t="shared" si="196"/>
        <v>41351.552569444444</v>
      </c>
      <c r="T2058" s="14">
        <f t="shared" si="197"/>
        <v>41381.552569444444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5">
        <v>15000</v>
      </c>
      <c r="E2059" s="5">
        <v>30334.83</v>
      </c>
      <c r="F2059" s="12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</v>
      </c>
      <c r="P2059" s="5">
        <f t="shared" si="193"/>
        <v>45.55</v>
      </c>
      <c r="Q2059" s="27" t="str">
        <f t="shared" si="194"/>
        <v>technology</v>
      </c>
      <c r="R2059" s="27" t="str">
        <f t="shared" si="195"/>
        <v>hardware</v>
      </c>
      <c r="S2059" s="14">
        <f t="shared" si="196"/>
        <v>42396.286249999997</v>
      </c>
      <c r="T2059" s="14">
        <f t="shared" si="197"/>
        <v>42426.286249999997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5">
        <v>2560</v>
      </c>
      <c r="E2060" s="5">
        <v>4308</v>
      </c>
      <c r="F2060" s="12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</v>
      </c>
      <c r="P2060" s="5">
        <f t="shared" si="193"/>
        <v>10.51</v>
      </c>
      <c r="Q2060" s="27" t="str">
        <f t="shared" si="194"/>
        <v>technology</v>
      </c>
      <c r="R2060" s="27" t="str">
        <f t="shared" si="195"/>
        <v>hardware</v>
      </c>
      <c r="S2060" s="14">
        <f t="shared" si="196"/>
        <v>42026.16238425926</v>
      </c>
      <c r="T2060" s="14">
        <f t="shared" si="197"/>
        <v>42065.624999999993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5">
        <v>30000</v>
      </c>
      <c r="E2061" s="5">
        <v>43037</v>
      </c>
      <c r="F2061" s="12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</v>
      </c>
      <c r="P2061" s="5">
        <f t="shared" si="193"/>
        <v>114.77</v>
      </c>
      <c r="Q2061" s="27" t="str">
        <f t="shared" si="194"/>
        <v>technology</v>
      </c>
      <c r="R2061" s="27" t="str">
        <f t="shared" si="195"/>
        <v>hardware</v>
      </c>
      <c r="S2061" s="14">
        <f t="shared" si="196"/>
        <v>42361.394143518519</v>
      </c>
      <c r="T2061" s="14">
        <f t="shared" si="197"/>
        <v>42400.707638888889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5">
        <v>25000</v>
      </c>
      <c r="E2062" s="5">
        <v>49100</v>
      </c>
      <c r="F2062" s="1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</v>
      </c>
      <c r="P2062" s="5">
        <f t="shared" si="193"/>
        <v>36</v>
      </c>
      <c r="Q2062" s="27" t="str">
        <f t="shared" si="194"/>
        <v>technology</v>
      </c>
      <c r="R2062" s="27" t="str">
        <f t="shared" si="195"/>
        <v>hardware</v>
      </c>
      <c r="S2062" s="14">
        <f t="shared" si="196"/>
        <v>41783.434606481482</v>
      </c>
      <c r="T2062" s="14">
        <f t="shared" si="197"/>
        <v>41843.434606481482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5">
        <v>5000</v>
      </c>
      <c r="E2063" s="5">
        <v>5396</v>
      </c>
      <c r="F2063" s="12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108</v>
      </c>
      <c r="P2063" s="5">
        <f t="shared" si="193"/>
        <v>154.16999999999999</v>
      </c>
      <c r="Q2063" s="27" t="str">
        <f t="shared" si="194"/>
        <v>technology</v>
      </c>
      <c r="R2063" s="27" t="str">
        <f t="shared" si="195"/>
        <v>hardware</v>
      </c>
      <c r="S2063" s="14">
        <f t="shared" si="196"/>
        <v>42705.556180555555</v>
      </c>
      <c r="T2063" s="14">
        <f t="shared" si="197"/>
        <v>42735.556180555555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5">
        <v>100000</v>
      </c>
      <c r="E2064" s="5">
        <v>114977</v>
      </c>
      <c r="F2064" s="12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114.99999999999999</v>
      </c>
      <c r="P2064" s="5">
        <f t="shared" si="193"/>
        <v>566.39</v>
      </c>
      <c r="Q2064" s="27" t="str">
        <f t="shared" si="194"/>
        <v>technology</v>
      </c>
      <c r="R2064" s="27" t="str">
        <f t="shared" si="195"/>
        <v>hardware</v>
      </c>
      <c r="S2064" s="14">
        <f t="shared" si="196"/>
        <v>42423.174745370365</v>
      </c>
      <c r="T2064" s="14">
        <f t="shared" si="197"/>
        <v>42453.1330787037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5">
        <v>4000</v>
      </c>
      <c r="E2065" s="5">
        <v>5922</v>
      </c>
      <c r="F2065" s="12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</v>
      </c>
      <c r="P2065" s="5">
        <f t="shared" si="193"/>
        <v>120.86</v>
      </c>
      <c r="Q2065" s="27" t="str">
        <f t="shared" si="194"/>
        <v>technology</v>
      </c>
      <c r="R2065" s="27" t="str">
        <f t="shared" si="195"/>
        <v>hardware</v>
      </c>
      <c r="S2065" s="14">
        <f t="shared" si="196"/>
        <v>42472.524317129624</v>
      </c>
      <c r="T2065" s="14">
        <f t="shared" si="197"/>
        <v>42505.524317129624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5">
        <v>261962</v>
      </c>
      <c r="E2066" s="5">
        <v>500784.27</v>
      </c>
      <c r="F2066" s="12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</v>
      </c>
      <c r="P2066" s="5">
        <f t="shared" si="193"/>
        <v>86.16</v>
      </c>
      <c r="Q2066" s="27" t="str">
        <f t="shared" si="194"/>
        <v>technology</v>
      </c>
      <c r="R2066" s="27" t="str">
        <f t="shared" si="195"/>
        <v>hardware</v>
      </c>
      <c r="S2066" s="14">
        <f t="shared" si="196"/>
        <v>41389.1565162037</v>
      </c>
      <c r="T2066" s="14">
        <f t="shared" si="197"/>
        <v>41425.291666666664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5">
        <v>40000</v>
      </c>
      <c r="E2067" s="5">
        <v>79686.05</v>
      </c>
      <c r="F2067" s="12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</v>
      </c>
      <c r="P2067" s="5">
        <f t="shared" si="193"/>
        <v>51.21</v>
      </c>
      <c r="Q2067" s="27" t="str">
        <f t="shared" si="194"/>
        <v>technology</v>
      </c>
      <c r="R2067" s="27" t="str">
        <f t="shared" si="195"/>
        <v>hardware</v>
      </c>
      <c r="S2067" s="14">
        <f t="shared" si="196"/>
        <v>41603.125335648147</v>
      </c>
      <c r="T2067" s="14">
        <f t="shared" si="197"/>
        <v>41633.125335648147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5">
        <v>2000</v>
      </c>
      <c r="E2068" s="5">
        <v>4372</v>
      </c>
      <c r="F2068" s="12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219</v>
      </c>
      <c r="P2068" s="5">
        <f t="shared" si="193"/>
        <v>67.260000000000005</v>
      </c>
      <c r="Q2068" s="27" t="str">
        <f t="shared" si="194"/>
        <v>technology</v>
      </c>
      <c r="R2068" s="27" t="str">
        <f t="shared" si="195"/>
        <v>hardware</v>
      </c>
      <c r="S2068" s="14">
        <f t="shared" si="196"/>
        <v>41844.563460648147</v>
      </c>
      <c r="T2068" s="14">
        <f t="shared" si="197"/>
        <v>41874.563460648147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5">
        <v>495</v>
      </c>
      <c r="E2069" s="5">
        <v>628</v>
      </c>
      <c r="F2069" s="12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127</v>
      </c>
      <c r="P2069" s="5">
        <f t="shared" si="193"/>
        <v>62.8</v>
      </c>
      <c r="Q2069" s="27" t="str">
        <f t="shared" si="194"/>
        <v>technology</v>
      </c>
      <c r="R2069" s="27" t="str">
        <f t="shared" si="195"/>
        <v>hardware</v>
      </c>
      <c r="S2069" s="14">
        <f t="shared" si="196"/>
        <v>42115.645555555551</v>
      </c>
      <c r="T2069" s="14">
        <f t="shared" si="197"/>
        <v>42148.645555555551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5">
        <v>25000</v>
      </c>
      <c r="E2070" s="5">
        <v>26305.97</v>
      </c>
      <c r="F2070" s="12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</v>
      </c>
      <c r="P2070" s="5">
        <f t="shared" si="193"/>
        <v>346.13</v>
      </c>
      <c r="Q2070" s="27" t="str">
        <f t="shared" si="194"/>
        <v>technology</v>
      </c>
      <c r="R2070" s="27" t="str">
        <f t="shared" si="195"/>
        <v>hardware</v>
      </c>
      <c r="S2070" s="14">
        <f t="shared" si="196"/>
        <v>42633.633275462962</v>
      </c>
      <c r="T2070" s="14">
        <f t="shared" si="197"/>
        <v>42663.633275462962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5">
        <v>50000</v>
      </c>
      <c r="E2071" s="5">
        <v>64203.33</v>
      </c>
      <c r="F2071" s="12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</v>
      </c>
      <c r="P2071" s="5">
        <f t="shared" si="193"/>
        <v>244.12</v>
      </c>
      <c r="Q2071" s="27" t="str">
        <f t="shared" si="194"/>
        <v>technology</v>
      </c>
      <c r="R2071" s="27" t="str">
        <f t="shared" si="195"/>
        <v>hardware</v>
      </c>
      <c r="S2071" s="14">
        <f t="shared" si="196"/>
        <v>42340.763784722221</v>
      </c>
      <c r="T2071" s="14">
        <f t="shared" si="197"/>
        <v>42371.763784722221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5">
        <v>125000</v>
      </c>
      <c r="E2072" s="5">
        <v>396659</v>
      </c>
      <c r="F2072" s="1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</v>
      </c>
      <c r="P2072" s="5">
        <f t="shared" si="193"/>
        <v>259.25</v>
      </c>
      <c r="Q2072" s="27" t="str">
        <f t="shared" si="194"/>
        <v>technology</v>
      </c>
      <c r="R2072" s="27" t="str">
        <f t="shared" si="195"/>
        <v>hardware</v>
      </c>
      <c r="S2072" s="14">
        <f t="shared" si="196"/>
        <v>42519.448182870365</v>
      </c>
      <c r="T2072" s="14">
        <f t="shared" si="197"/>
        <v>42549.448182870365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5">
        <v>20000</v>
      </c>
      <c r="E2073" s="5">
        <v>56146</v>
      </c>
      <c r="F2073" s="12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281</v>
      </c>
      <c r="P2073" s="5">
        <f t="shared" si="193"/>
        <v>201.96</v>
      </c>
      <c r="Q2073" s="27" t="str">
        <f t="shared" si="194"/>
        <v>technology</v>
      </c>
      <c r="R2073" s="27" t="str">
        <f t="shared" si="195"/>
        <v>hardware</v>
      </c>
      <c r="S2073" s="14">
        <f t="shared" si="196"/>
        <v>42600.070416666662</v>
      </c>
      <c r="T2073" s="14">
        <f t="shared" si="197"/>
        <v>42645.070416666662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5">
        <v>71500</v>
      </c>
      <c r="E2074" s="5">
        <v>79173</v>
      </c>
      <c r="F2074" s="12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111.00000000000001</v>
      </c>
      <c r="P2074" s="5">
        <f t="shared" si="193"/>
        <v>226.21</v>
      </c>
      <c r="Q2074" s="27" t="str">
        <f t="shared" si="194"/>
        <v>technology</v>
      </c>
      <c r="R2074" s="27" t="str">
        <f t="shared" si="195"/>
        <v>hardware</v>
      </c>
      <c r="S2074" s="14">
        <f t="shared" si="196"/>
        <v>42467.373055555552</v>
      </c>
      <c r="T2074" s="14">
        <f t="shared" si="197"/>
        <v>42497.373055555552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5">
        <v>100000</v>
      </c>
      <c r="E2075" s="5">
        <v>152604.29999999999</v>
      </c>
      <c r="F2075" s="12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153</v>
      </c>
      <c r="P2075" s="5">
        <f t="shared" si="193"/>
        <v>324.69</v>
      </c>
      <c r="Q2075" s="27" t="str">
        <f t="shared" si="194"/>
        <v>technology</v>
      </c>
      <c r="R2075" s="27" t="str">
        <f t="shared" si="195"/>
        <v>hardware</v>
      </c>
      <c r="S2075" s="14">
        <f t="shared" si="196"/>
        <v>42087.459699074076</v>
      </c>
      <c r="T2075" s="14">
        <f t="shared" si="197"/>
        <v>42132.459699074076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5">
        <v>600</v>
      </c>
      <c r="E2076" s="5">
        <v>615</v>
      </c>
      <c r="F2076" s="12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103</v>
      </c>
      <c r="P2076" s="5">
        <f t="shared" si="193"/>
        <v>205</v>
      </c>
      <c r="Q2076" s="27" t="str">
        <f t="shared" si="194"/>
        <v>technology</v>
      </c>
      <c r="R2076" s="27" t="str">
        <f t="shared" si="195"/>
        <v>hardware</v>
      </c>
      <c r="S2076" s="14">
        <f t="shared" si="196"/>
        <v>42466.617847222216</v>
      </c>
      <c r="T2076" s="14">
        <f t="shared" si="197"/>
        <v>42496.617847222216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5">
        <v>9999</v>
      </c>
      <c r="E2077" s="5">
        <v>167820.6</v>
      </c>
      <c r="F2077" s="12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</v>
      </c>
      <c r="P2077" s="5">
        <f t="shared" si="193"/>
        <v>20.47</v>
      </c>
      <c r="Q2077" s="27" t="str">
        <f t="shared" si="194"/>
        <v>technology</v>
      </c>
      <c r="R2077" s="27" t="str">
        <f t="shared" si="195"/>
        <v>hardware</v>
      </c>
      <c r="S2077" s="14">
        <f t="shared" si="196"/>
        <v>41450.473240740735</v>
      </c>
      <c r="T2077" s="14">
        <f t="shared" si="197"/>
        <v>41480.473240740735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5">
        <v>179000</v>
      </c>
      <c r="E2078" s="5">
        <v>972594.99</v>
      </c>
      <c r="F2078" s="12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</v>
      </c>
      <c r="P2078" s="5">
        <f t="shared" si="193"/>
        <v>116.35</v>
      </c>
      <c r="Q2078" s="27" t="str">
        <f t="shared" si="194"/>
        <v>technology</v>
      </c>
      <c r="R2078" s="27" t="str">
        <f t="shared" si="195"/>
        <v>hardware</v>
      </c>
      <c r="S2078" s="14">
        <f t="shared" si="196"/>
        <v>41803.672326388885</v>
      </c>
      <c r="T2078" s="14">
        <f t="shared" si="197"/>
        <v>41843.672326388885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5">
        <v>50000</v>
      </c>
      <c r="E2079" s="5">
        <v>57754</v>
      </c>
      <c r="F2079" s="12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115.99999999999999</v>
      </c>
      <c r="P2079" s="5">
        <f t="shared" si="193"/>
        <v>307.2</v>
      </c>
      <c r="Q2079" s="27" t="str">
        <f t="shared" si="194"/>
        <v>technology</v>
      </c>
      <c r="R2079" s="27" t="str">
        <f t="shared" si="195"/>
        <v>hardware</v>
      </c>
      <c r="S2079" s="14">
        <f t="shared" si="196"/>
        <v>42102.83421296296</v>
      </c>
      <c r="T2079" s="14">
        <f t="shared" si="197"/>
        <v>42160.666666666664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5">
        <v>20000</v>
      </c>
      <c r="E2080" s="5">
        <v>26241</v>
      </c>
      <c r="F2080" s="12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</v>
      </c>
      <c r="P2080" s="5">
        <f t="shared" si="193"/>
        <v>546.69000000000005</v>
      </c>
      <c r="Q2080" s="27" t="str">
        <f t="shared" si="194"/>
        <v>technology</v>
      </c>
      <c r="R2080" s="27" t="str">
        <f t="shared" si="195"/>
        <v>hardware</v>
      </c>
      <c r="S2080" s="14">
        <f t="shared" si="196"/>
        <v>42692.563159722216</v>
      </c>
      <c r="T2080" s="14">
        <f t="shared" si="197"/>
        <v>42722.563159722216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5">
        <v>10000</v>
      </c>
      <c r="E2081" s="5">
        <v>28817</v>
      </c>
      <c r="F2081" s="12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</v>
      </c>
      <c r="P2081" s="5">
        <f t="shared" si="193"/>
        <v>47.47</v>
      </c>
      <c r="Q2081" s="27" t="str">
        <f t="shared" si="194"/>
        <v>technology</v>
      </c>
      <c r="R2081" s="27" t="str">
        <f t="shared" si="195"/>
        <v>hardware</v>
      </c>
      <c r="S2081" s="14">
        <f t="shared" si="196"/>
        <v>42150.502233796295</v>
      </c>
      <c r="T2081" s="14">
        <f t="shared" si="197"/>
        <v>42180.583333333336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5">
        <v>1000</v>
      </c>
      <c r="E2082" s="5">
        <v>5078</v>
      </c>
      <c r="F2082" s="1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508</v>
      </c>
      <c r="P2082" s="5">
        <f t="shared" si="193"/>
        <v>101.56</v>
      </c>
      <c r="Q2082" s="27" t="str">
        <f t="shared" si="194"/>
        <v>technology</v>
      </c>
      <c r="R2082" s="27" t="str">
        <f t="shared" si="195"/>
        <v>hardware</v>
      </c>
      <c r="S2082" s="14">
        <f t="shared" si="196"/>
        <v>42289.748842592591</v>
      </c>
      <c r="T2082" s="14">
        <f t="shared" si="197"/>
        <v>42319.790509259255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5">
        <v>3500</v>
      </c>
      <c r="E2083" s="5">
        <v>4010</v>
      </c>
      <c r="F2083" s="12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114.99999999999999</v>
      </c>
      <c r="P2083" s="5">
        <f t="shared" si="193"/>
        <v>72.91</v>
      </c>
      <c r="Q2083" s="27" t="str">
        <f t="shared" si="194"/>
        <v>music</v>
      </c>
      <c r="R2083" s="27" t="str">
        <f t="shared" si="195"/>
        <v>indie rock</v>
      </c>
      <c r="S2083" s="14">
        <f t="shared" si="196"/>
        <v>41003.948553240742</v>
      </c>
      <c r="T2083" s="14">
        <f t="shared" si="197"/>
        <v>41044.999305555553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5">
        <v>1500</v>
      </c>
      <c r="E2084" s="5">
        <v>1661</v>
      </c>
      <c r="F2084" s="12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111.00000000000001</v>
      </c>
      <c r="P2084" s="5">
        <f t="shared" si="193"/>
        <v>43.71</v>
      </c>
      <c r="Q2084" s="27" t="str">
        <f t="shared" si="194"/>
        <v>music</v>
      </c>
      <c r="R2084" s="27" t="str">
        <f t="shared" si="195"/>
        <v>indie rock</v>
      </c>
      <c r="S2084" s="14">
        <f t="shared" si="196"/>
        <v>40810.911990740737</v>
      </c>
      <c r="T2084" s="14">
        <f t="shared" si="197"/>
        <v>40870.953657407401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5">
        <v>750</v>
      </c>
      <c r="E2085" s="5">
        <v>850</v>
      </c>
      <c r="F2085" s="12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112.99999999999999</v>
      </c>
      <c r="P2085" s="5">
        <f t="shared" si="193"/>
        <v>34</v>
      </c>
      <c r="Q2085" s="27" t="str">
        <f t="shared" si="194"/>
        <v>music</v>
      </c>
      <c r="R2085" s="27" t="str">
        <f t="shared" si="195"/>
        <v>indie rock</v>
      </c>
      <c r="S2085" s="14">
        <f t="shared" si="196"/>
        <v>41034.513831018514</v>
      </c>
      <c r="T2085" s="14">
        <f t="shared" si="197"/>
        <v>41064.513831018514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5">
        <v>3000</v>
      </c>
      <c r="E2086" s="5">
        <v>3250</v>
      </c>
      <c r="F2086" s="12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</v>
      </c>
      <c r="P2086" s="5">
        <f t="shared" si="193"/>
        <v>70.650000000000006</v>
      </c>
      <c r="Q2086" s="27" t="str">
        <f t="shared" si="194"/>
        <v>music</v>
      </c>
      <c r="R2086" s="27" t="str">
        <f t="shared" si="195"/>
        <v>indie rock</v>
      </c>
      <c r="S2086" s="14">
        <f t="shared" si="196"/>
        <v>41731.624791666662</v>
      </c>
      <c r="T2086" s="14">
        <f t="shared" si="197"/>
        <v>41763.082638888889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5">
        <v>6000</v>
      </c>
      <c r="E2087" s="5">
        <v>7412</v>
      </c>
      <c r="F2087" s="12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124</v>
      </c>
      <c r="P2087" s="5">
        <f t="shared" si="193"/>
        <v>89.3</v>
      </c>
      <c r="Q2087" s="27" t="str">
        <f t="shared" si="194"/>
        <v>music</v>
      </c>
      <c r="R2087" s="27" t="str">
        <f t="shared" si="195"/>
        <v>indie rock</v>
      </c>
      <c r="S2087" s="14">
        <f t="shared" si="196"/>
        <v>41075.627164351848</v>
      </c>
      <c r="T2087" s="14">
        <f t="shared" si="197"/>
        <v>41105.627164351848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5">
        <v>4000</v>
      </c>
      <c r="E2088" s="5">
        <v>4028</v>
      </c>
      <c r="F2088" s="12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101</v>
      </c>
      <c r="P2088" s="5">
        <f t="shared" si="193"/>
        <v>115.09</v>
      </c>
      <c r="Q2088" s="27" t="str">
        <f t="shared" si="194"/>
        <v>music</v>
      </c>
      <c r="R2088" s="27" t="str">
        <f t="shared" si="195"/>
        <v>indie rock</v>
      </c>
      <c r="S2088" s="14">
        <f t="shared" si="196"/>
        <v>40860.462175925924</v>
      </c>
      <c r="T2088" s="14">
        <f t="shared" si="197"/>
        <v>40890.999305555553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5">
        <v>1500</v>
      </c>
      <c r="E2089" s="5">
        <v>1553</v>
      </c>
      <c r="F2089" s="12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104</v>
      </c>
      <c r="P2089" s="5">
        <f t="shared" si="193"/>
        <v>62.12</v>
      </c>
      <c r="Q2089" s="27" t="str">
        <f t="shared" si="194"/>
        <v>music</v>
      </c>
      <c r="R2089" s="27" t="str">
        <f t="shared" si="195"/>
        <v>indie rock</v>
      </c>
      <c r="S2089" s="14">
        <f t="shared" si="196"/>
        <v>40763.996041666665</v>
      </c>
      <c r="T2089" s="14">
        <f t="shared" si="197"/>
        <v>40793.996041666665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5">
        <v>3000</v>
      </c>
      <c r="E2090" s="5">
        <v>3465.32</v>
      </c>
      <c r="F2090" s="12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115.99999999999999</v>
      </c>
      <c r="P2090" s="5">
        <f t="shared" si="193"/>
        <v>46.2</v>
      </c>
      <c r="Q2090" s="27" t="str">
        <f t="shared" si="194"/>
        <v>music</v>
      </c>
      <c r="R2090" s="27" t="str">
        <f t="shared" si="195"/>
        <v>indie rock</v>
      </c>
      <c r="S2090" s="14">
        <f t="shared" si="196"/>
        <v>40395.506388888884</v>
      </c>
      <c r="T2090" s="14">
        <f t="shared" si="197"/>
        <v>40431.957638888889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5">
        <v>2500</v>
      </c>
      <c r="E2091" s="5">
        <v>3010.01</v>
      </c>
      <c r="F2091" s="12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</v>
      </c>
      <c r="P2091" s="5">
        <f t="shared" si="193"/>
        <v>48.55</v>
      </c>
      <c r="Q2091" s="27" t="str">
        <f t="shared" si="194"/>
        <v>music</v>
      </c>
      <c r="R2091" s="27" t="str">
        <f t="shared" si="195"/>
        <v>indie rock</v>
      </c>
      <c r="S2091" s="14">
        <f t="shared" si="196"/>
        <v>41452.867986111109</v>
      </c>
      <c r="T2091" s="14">
        <f t="shared" si="197"/>
        <v>41487.867986111109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5">
        <v>8000</v>
      </c>
      <c r="E2092" s="5">
        <v>9203.23</v>
      </c>
      <c r="F2092" s="1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114.99999999999999</v>
      </c>
      <c r="P2092" s="5">
        <f t="shared" si="193"/>
        <v>57.52</v>
      </c>
      <c r="Q2092" s="27" t="str">
        <f t="shared" si="194"/>
        <v>music</v>
      </c>
      <c r="R2092" s="27" t="str">
        <f t="shared" si="195"/>
        <v>indie rock</v>
      </c>
      <c r="S2092" s="14">
        <f t="shared" si="196"/>
        <v>41299.173090277778</v>
      </c>
      <c r="T2092" s="14">
        <f t="shared" si="197"/>
        <v>41329.173090277778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5">
        <v>18000</v>
      </c>
      <c r="E2093" s="5">
        <v>21684.2</v>
      </c>
      <c r="F2093" s="12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</v>
      </c>
      <c r="P2093" s="5">
        <f t="shared" si="193"/>
        <v>88.15</v>
      </c>
      <c r="Q2093" s="27" t="str">
        <f t="shared" si="194"/>
        <v>music</v>
      </c>
      <c r="R2093" s="27" t="str">
        <f t="shared" si="195"/>
        <v>indie rock</v>
      </c>
      <c r="S2093" s="14">
        <f t="shared" si="196"/>
        <v>40555.114328703698</v>
      </c>
      <c r="T2093" s="14">
        <f t="shared" si="197"/>
        <v>40603.625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5">
        <v>6000</v>
      </c>
      <c r="E2094" s="5">
        <v>6077</v>
      </c>
      <c r="F2094" s="12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</v>
      </c>
      <c r="P2094" s="5">
        <f t="shared" si="193"/>
        <v>110.49</v>
      </c>
      <c r="Q2094" s="27" t="str">
        <f t="shared" si="194"/>
        <v>music</v>
      </c>
      <c r="R2094" s="27" t="str">
        <f t="shared" si="195"/>
        <v>indie rock</v>
      </c>
      <c r="S2094" s="14">
        <f t="shared" si="196"/>
        <v>40763.499212962961</v>
      </c>
      <c r="T2094" s="14">
        <f t="shared" si="197"/>
        <v>40823.499212962961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5">
        <v>1500</v>
      </c>
      <c r="E2095" s="5">
        <v>1537</v>
      </c>
      <c r="F2095" s="12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</v>
      </c>
      <c r="P2095" s="5">
        <f t="shared" si="193"/>
        <v>66.83</v>
      </c>
      <c r="Q2095" s="27" t="str">
        <f t="shared" si="194"/>
        <v>music</v>
      </c>
      <c r="R2095" s="27" t="str">
        <f t="shared" si="195"/>
        <v>indie rock</v>
      </c>
      <c r="S2095" s="14">
        <f t="shared" si="196"/>
        <v>41205.646203703705</v>
      </c>
      <c r="T2095" s="14">
        <f t="shared" si="197"/>
        <v>41265.68787037037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5">
        <v>3500</v>
      </c>
      <c r="E2096" s="5">
        <v>4219</v>
      </c>
      <c r="F2096" s="12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121</v>
      </c>
      <c r="P2096" s="5">
        <f t="shared" si="193"/>
        <v>58.6</v>
      </c>
      <c r="Q2096" s="27" t="str">
        <f t="shared" si="194"/>
        <v>music</v>
      </c>
      <c r="R2096" s="27" t="str">
        <f t="shared" si="195"/>
        <v>indie rock</v>
      </c>
      <c r="S2096" s="14">
        <f t="shared" si="196"/>
        <v>40938.811689814815</v>
      </c>
      <c r="T2096" s="14">
        <f t="shared" si="197"/>
        <v>40972.916666666664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5">
        <v>2500</v>
      </c>
      <c r="E2097" s="5">
        <v>2500</v>
      </c>
      <c r="F2097" s="12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5">
        <f t="shared" si="193"/>
        <v>113.64</v>
      </c>
      <c r="Q2097" s="27" t="str">
        <f t="shared" si="194"/>
        <v>music</v>
      </c>
      <c r="R2097" s="27" t="str">
        <f t="shared" si="195"/>
        <v>indie rock</v>
      </c>
      <c r="S2097" s="14">
        <f t="shared" si="196"/>
        <v>40758.525150462956</v>
      </c>
      <c r="T2097" s="14">
        <f t="shared" si="197"/>
        <v>40818.525150462956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5">
        <v>600</v>
      </c>
      <c r="E2098" s="5">
        <v>610</v>
      </c>
      <c r="F2098" s="12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102</v>
      </c>
      <c r="P2098" s="5">
        <f t="shared" si="193"/>
        <v>43.57</v>
      </c>
      <c r="Q2098" s="27" t="str">
        <f t="shared" si="194"/>
        <v>music</v>
      </c>
      <c r="R2098" s="27" t="str">
        <f t="shared" si="195"/>
        <v>indie rock</v>
      </c>
      <c r="S2098" s="14">
        <f t="shared" si="196"/>
        <v>41192.550173611111</v>
      </c>
      <c r="T2098" s="14">
        <f t="shared" si="197"/>
        <v>41207.957638888889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5">
        <v>3000</v>
      </c>
      <c r="E2099" s="5">
        <v>3000</v>
      </c>
      <c r="F2099" s="12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5">
        <f t="shared" si="193"/>
        <v>78.95</v>
      </c>
      <c r="Q2099" s="27" t="str">
        <f t="shared" si="194"/>
        <v>music</v>
      </c>
      <c r="R2099" s="27" t="str">
        <f t="shared" si="195"/>
        <v>indie rock</v>
      </c>
      <c r="S2099" s="14">
        <f t="shared" si="196"/>
        <v>40818.376562499994</v>
      </c>
      <c r="T2099" s="14">
        <f t="shared" si="197"/>
        <v>40878.418229166666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5">
        <v>6000</v>
      </c>
      <c r="E2100" s="5">
        <v>6020</v>
      </c>
      <c r="F2100" s="12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</v>
      </c>
      <c r="P2100" s="5">
        <f t="shared" si="193"/>
        <v>188.13</v>
      </c>
      <c r="Q2100" s="27" t="str">
        <f t="shared" si="194"/>
        <v>music</v>
      </c>
      <c r="R2100" s="27" t="str">
        <f t="shared" si="195"/>
        <v>indie rock</v>
      </c>
      <c r="S2100" s="14">
        <f t="shared" si="196"/>
        <v>40945.905497685184</v>
      </c>
      <c r="T2100" s="14">
        <f t="shared" si="197"/>
        <v>40975.905497685184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5">
        <v>3000</v>
      </c>
      <c r="E2101" s="5">
        <v>3971</v>
      </c>
      <c r="F2101" s="12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</v>
      </c>
      <c r="P2101" s="5">
        <f t="shared" si="193"/>
        <v>63.03</v>
      </c>
      <c r="Q2101" s="27" t="str">
        <f t="shared" si="194"/>
        <v>music</v>
      </c>
      <c r="R2101" s="27" t="str">
        <f t="shared" si="195"/>
        <v>indie rock</v>
      </c>
      <c r="S2101" s="14">
        <f t="shared" si="196"/>
        <v>42173.53800925926</v>
      </c>
      <c r="T2101" s="14">
        <f t="shared" si="197"/>
        <v>42186.944444444445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5">
        <v>600</v>
      </c>
      <c r="E2102" s="5">
        <v>820</v>
      </c>
      <c r="F2102" s="1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137</v>
      </c>
      <c r="P2102" s="5">
        <f t="shared" si="193"/>
        <v>30.37</v>
      </c>
      <c r="Q2102" s="27" t="str">
        <f t="shared" si="194"/>
        <v>music</v>
      </c>
      <c r="R2102" s="27" t="str">
        <f t="shared" si="195"/>
        <v>indie rock</v>
      </c>
      <c r="S2102" s="14">
        <f t="shared" si="196"/>
        <v>41074.62663194444</v>
      </c>
      <c r="T2102" s="14">
        <f t="shared" si="197"/>
        <v>41089.957638888889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5">
        <v>2000</v>
      </c>
      <c r="E2103" s="5">
        <v>2265</v>
      </c>
      <c r="F2103" s="12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112.99999999999999</v>
      </c>
      <c r="P2103" s="5">
        <f t="shared" si="193"/>
        <v>51.48</v>
      </c>
      <c r="Q2103" s="27" t="str">
        <f t="shared" si="194"/>
        <v>music</v>
      </c>
      <c r="R2103" s="27" t="str">
        <f t="shared" si="195"/>
        <v>indie rock</v>
      </c>
      <c r="S2103" s="14">
        <f t="shared" si="196"/>
        <v>40891.941134259258</v>
      </c>
      <c r="T2103" s="14">
        <f t="shared" si="197"/>
        <v>40951.941134259258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5">
        <v>1000</v>
      </c>
      <c r="E2104" s="5">
        <v>1360</v>
      </c>
      <c r="F2104" s="12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5">
        <f t="shared" si="193"/>
        <v>35.79</v>
      </c>
      <c r="Q2104" s="27" t="str">
        <f t="shared" si="194"/>
        <v>music</v>
      </c>
      <c r="R2104" s="27" t="str">
        <f t="shared" si="195"/>
        <v>indie rock</v>
      </c>
      <c r="S2104" s="14">
        <f t="shared" si="196"/>
        <v>40638.660277777773</v>
      </c>
      <c r="T2104" s="14">
        <f t="shared" si="197"/>
        <v>40668.660277777773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5">
        <v>7777</v>
      </c>
      <c r="E2105" s="5">
        <v>11364</v>
      </c>
      <c r="F2105" s="12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</v>
      </c>
      <c r="P2105" s="5">
        <f t="shared" si="193"/>
        <v>98.82</v>
      </c>
      <c r="Q2105" s="27" t="str">
        <f t="shared" si="194"/>
        <v>music</v>
      </c>
      <c r="R2105" s="27" t="str">
        <f t="shared" si="195"/>
        <v>indie rock</v>
      </c>
      <c r="S2105" s="14">
        <f t="shared" si="196"/>
        <v>41192.546608796292</v>
      </c>
      <c r="T2105" s="14">
        <f t="shared" si="197"/>
        <v>41222.588275462964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5">
        <v>800</v>
      </c>
      <c r="E2106" s="5">
        <v>1036</v>
      </c>
      <c r="F2106" s="12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130</v>
      </c>
      <c r="P2106" s="5">
        <f t="shared" si="193"/>
        <v>28</v>
      </c>
      <c r="Q2106" s="27" t="str">
        <f t="shared" si="194"/>
        <v>music</v>
      </c>
      <c r="R2106" s="27" t="str">
        <f t="shared" si="195"/>
        <v>indie rock</v>
      </c>
      <c r="S2106" s="14">
        <f t="shared" si="196"/>
        <v>41393.86613425926</v>
      </c>
      <c r="T2106" s="14">
        <f t="shared" si="197"/>
        <v>41424.791666666664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5">
        <v>2000</v>
      </c>
      <c r="E2107" s="5">
        <v>5080</v>
      </c>
      <c r="F2107" s="12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5">
        <f t="shared" si="193"/>
        <v>51.31</v>
      </c>
      <c r="Q2107" s="27" t="str">
        <f t="shared" si="194"/>
        <v>music</v>
      </c>
      <c r="R2107" s="27" t="str">
        <f t="shared" si="195"/>
        <v>indie rock</v>
      </c>
      <c r="S2107" s="14">
        <f t="shared" si="196"/>
        <v>41951.580474537033</v>
      </c>
      <c r="T2107" s="14">
        <f t="shared" si="197"/>
        <v>41963.958333333336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5">
        <v>2200</v>
      </c>
      <c r="E2108" s="5">
        <v>2355</v>
      </c>
      <c r="F2108" s="12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</v>
      </c>
      <c r="P2108" s="5">
        <f t="shared" si="193"/>
        <v>53.52</v>
      </c>
      <c r="Q2108" s="27" t="str">
        <f t="shared" si="194"/>
        <v>music</v>
      </c>
      <c r="R2108" s="27" t="str">
        <f t="shared" si="195"/>
        <v>indie rock</v>
      </c>
      <c r="S2108" s="14">
        <f t="shared" si="196"/>
        <v>41270.006643518514</v>
      </c>
      <c r="T2108" s="14">
        <f t="shared" si="197"/>
        <v>41300.006643518514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5">
        <v>2000</v>
      </c>
      <c r="E2109" s="5">
        <v>2154.66</v>
      </c>
      <c r="F2109" s="12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108</v>
      </c>
      <c r="P2109" s="5">
        <f t="shared" si="193"/>
        <v>37.15</v>
      </c>
      <c r="Q2109" s="27" t="str">
        <f t="shared" si="194"/>
        <v>music</v>
      </c>
      <c r="R2109" s="27" t="str">
        <f t="shared" si="195"/>
        <v>indie rock</v>
      </c>
      <c r="S2109" s="14">
        <f t="shared" si="196"/>
        <v>41934.502233796295</v>
      </c>
      <c r="T2109" s="14">
        <f t="shared" si="197"/>
        <v>41955.543900462959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5">
        <v>16000</v>
      </c>
      <c r="E2110" s="5">
        <v>17170</v>
      </c>
      <c r="F2110" s="12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</v>
      </c>
      <c r="P2110" s="5">
        <f t="shared" si="193"/>
        <v>89.9</v>
      </c>
      <c r="Q2110" s="27" t="str">
        <f t="shared" si="194"/>
        <v>music</v>
      </c>
      <c r="R2110" s="27" t="str">
        <f t="shared" si="195"/>
        <v>indie rock</v>
      </c>
      <c r="S2110" s="14">
        <f t="shared" si="196"/>
        <v>41134.967361111107</v>
      </c>
      <c r="T2110" s="14">
        <f t="shared" si="197"/>
        <v>41161.954861111109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5">
        <v>4000</v>
      </c>
      <c r="E2111" s="5">
        <v>4261</v>
      </c>
      <c r="F2111" s="12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107</v>
      </c>
      <c r="P2111" s="5">
        <f t="shared" si="193"/>
        <v>106.53</v>
      </c>
      <c r="Q2111" s="27" t="str">
        <f t="shared" si="194"/>
        <v>music</v>
      </c>
      <c r="R2111" s="27" t="str">
        <f t="shared" si="195"/>
        <v>indie rock</v>
      </c>
      <c r="S2111" s="14">
        <f t="shared" si="196"/>
        <v>42160.500196759262</v>
      </c>
      <c r="T2111" s="14">
        <f t="shared" si="197"/>
        <v>42190.500196759262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5">
        <v>2000</v>
      </c>
      <c r="E2112" s="5">
        <v>2007</v>
      </c>
      <c r="F2112" s="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</v>
      </c>
      <c r="P2112" s="5">
        <f t="shared" si="193"/>
        <v>52.82</v>
      </c>
      <c r="Q2112" s="27" t="str">
        <f t="shared" si="194"/>
        <v>music</v>
      </c>
      <c r="R2112" s="27" t="str">
        <f t="shared" si="195"/>
        <v>indie rock</v>
      </c>
      <c r="S2112" s="14">
        <f t="shared" si="196"/>
        <v>41759.462604166663</v>
      </c>
      <c r="T2112" s="14">
        <f t="shared" si="197"/>
        <v>41786.999305555553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5">
        <v>2000</v>
      </c>
      <c r="E2113" s="5">
        <v>2130</v>
      </c>
      <c r="F2113" s="12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107</v>
      </c>
      <c r="P2113" s="5">
        <f t="shared" si="193"/>
        <v>54.62</v>
      </c>
      <c r="Q2113" s="27" t="str">
        <f t="shared" si="194"/>
        <v>music</v>
      </c>
      <c r="R2113" s="27" t="str">
        <f t="shared" si="195"/>
        <v>indie rock</v>
      </c>
      <c r="S2113" s="14">
        <f t="shared" si="196"/>
        <v>40702.988715277774</v>
      </c>
      <c r="T2113" s="14">
        <f t="shared" si="197"/>
        <v>40769.833333333328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5">
        <v>300</v>
      </c>
      <c r="E2114" s="5">
        <v>300</v>
      </c>
      <c r="F2114" s="12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5">
        <f t="shared" si="193"/>
        <v>27.27</v>
      </c>
      <c r="Q2114" s="27" t="str">
        <f t="shared" si="194"/>
        <v>music</v>
      </c>
      <c r="R2114" s="27" t="str">
        <f t="shared" si="195"/>
        <v>indie rock</v>
      </c>
      <c r="S2114" s="14">
        <f t="shared" si="196"/>
        <v>41365.719826388886</v>
      </c>
      <c r="T2114" s="14">
        <f t="shared" si="197"/>
        <v>41379.719826388886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5">
        <v>7000</v>
      </c>
      <c r="E2115" s="5">
        <v>7340</v>
      </c>
      <c r="F2115" s="12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ROUND(E2115/D2115,2)*100</f>
        <v>105</v>
      </c>
      <c r="P2115" s="5">
        <f t="shared" ref="P2115:P2178" si="199">IF(L2115=0,0,ROUND(E2115/L2115,2))</f>
        <v>68.599999999999994</v>
      </c>
      <c r="Q2115" s="27" t="str">
        <f t="shared" ref="Q2115:Q2178" si="200">IF((FIND("/",N2115,1)&gt;0),
LEFT(N2115,(FIND("/",N2115,1)-1)),N2115)</f>
        <v>music</v>
      </c>
      <c r="R2115" s="27" t="str">
        <f t="shared" ref="R2115:R2178" si="201">IF((FIND("/",N2115,1)&gt;0),
RIGHT(N2115,(LEN(N2115)-1-LEN(Q2115))),"")</f>
        <v>indie rock</v>
      </c>
      <c r="S2115" s="14">
        <f t="shared" ref="S2115:S2178" si="202">(((J2115/60)/60)/24)+DATE(1970,1,1)+(-5/24)</f>
        <v>41870.657129629624</v>
      </c>
      <c r="T2115" s="14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5">
        <v>5000</v>
      </c>
      <c r="E2116" s="5">
        <v>5235</v>
      </c>
      <c r="F2116" s="12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105</v>
      </c>
      <c r="P2116" s="5">
        <f t="shared" si="199"/>
        <v>35.61</v>
      </c>
      <c r="Q2116" s="27" t="str">
        <f t="shared" si="200"/>
        <v>music</v>
      </c>
      <c r="R2116" s="27" t="str">
        <f t="shared" si="201"/>
        <v>indie rock</v>
      </c>
      <c r="S2116" s="14">
        <f t="shared" si="202"/>
        <v>40458.607291666667</v>
      </c>
      <c r="T2116" s="14">
        <f t="shared" si="203"/>
        <v>40520.999305555553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5">
        <v>1500</v>
      </c>
      <c r="E2117" s="5">
        <v>3385</v>
      </c>
      <c r="F2117" s="12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225.99999999999997</v>
      </c>
      <c r="P2117" s="5">
        <f t="shared" si="199"/>
        <v>94.03</v>
      </c>
      <c r="Q2117" s="27" t="str">
        <f t="shared" si="200"/>
        <v>music</v>
      </c>
      <c r="R2117" s="27" t="str">
        <f t="shared" si="201"/>
        <v>indie rock</v>
      </c>
      <c r="S2117" s="14">
        <f t="shared" si="202"/>
        <v>40563.872696759259</v>
      </c>
      <c r="T2117" s="14">
        <f t="shared" si="203"/>
        <v>40593.872696759259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5">
        <v>48000</v>
      </c>
      <c r="E2118" s="5">
        <v>48434</v>
      </c>
      <c r="F2118" s="12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101</v>
      </c>
      <c r="P2118" s="5">
        <f t="shared" si="199"/>
        <v>526.46</v>
      </c>
      <c r="Q2118" s="27" t="str">
        <f t="shared" si="200"/>
        <v>music</v>
      </c>
      <c r="R2118" s="27" t="str">
        <f t="shared" si="201"/>
        <v>indie rock</v>
      </c>
      <c r="S2118" s="14">
        <f t="shared" si="202"/>
        <v>41136.569479166668</v>
      </c>
      <c r="T2118" s="14">
        <f t="shared" si="203"/>
        <v>41184.569479166668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5">
        <v>1200</v>
      </c>
      <c r="E2119" s="5">
        <v>1773</v>
      </c>
      <c r="F2119" s="12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148</v>
      </c>
      <c r="P2119" s="5">
        <f t="shared" si="199"/>
        <v>50.66</v>
      </c>
      <c r="Q2119" s="27" t="str">
        <f t="shared" si="200"/>
        <v>music</v>
      </c>
      <c r="R2119" s="27" t="str">
        <f t="shared" si="201"/>
        <v>indie rock</v>
      </c>
      <c r="S2119" s="14">
        <f t="shared" si="202"/>
        <v>42289.851261574069</v>
      </c>
      <c r="T2119" s="14">
        <f t="shared" si="203"/>
        <v>42303.999305555553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5">
        <v>1000</v>
      </c>
      <c r="E2120" s="5">
        <v>1346.11</v>
      </c>
      <c r="F2120" s="12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135</v>
      </c>
      <c r="P2120" s="5">
        <f t="shared" si="199"/>
        <v>79.180000000000007</v>
      </c>
      <c r="Q2120" s="27" t="str">
        <f t="shared" si="200"/>
        <v>music</v>
      </c>
      <c r="R2120" s="27" t="str">
        <f t="shared" si="201"/>
        <v>indie rock</v>
      </c>
      <c r="S2120" s="14">
        <f t="shared" si="202"/>
        <v>40718.631203703699</v>
      </c>
      <c r="T2120" s="14">
        <f t="shared" si="203"/>
        <v>40748.631203703699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5">
        <v>2000</v>
      </c>
      <c r="E2121" s="5">
        <v>2015</v>
      </c>
      <c r="F2121" s="12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101</v>
      </c>
      <c r="P2121" s="5">
        <f t="shared" si="199"/>
        <v>91.59</v>
      </c>
      <c r="Q2121" s="27" t="str">
        <f t="shared" si="200"/>
        <v>music</v>
      </c>
      <c r="R2121" s="27" t="str">
        <f t="shared" si="201"/>
        <v>indie rock</v>
      </c>
      <c r="S2121" s="14">
        <f t="shared" si="202"/>
        <v>41106.921817129631</v>
      </c>
      <c r="T2121" s="14">
        <f t="shared" si="203"/>
        <v>41136.921817129631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5">
        <v>8000</v>
      </c>
      <c r="E2122" s="5">
        <v>8070.43</v>
      </c>
      <c r="F2122" s="1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101</v>
      </c>
      <c r="P2122" s="5">
        <f t="shared" si="199"/>
        <v>116.96</v>
      </c>
      <c r="Q2122" s="27" t="str">
        <f t="shared" si="200"/>
        <v>music</v>
      </c>
      <c r="R2122" s="27" t="str">
        <f t="shared" si="201"/>
        <v>indie rock</v>
      </c>
      <c r="S2122" s="14">
        <f t="shared" si="202"/>
        <v>41591.756203703699</v>
      </c>
      <c r="T2122" s="14">
        <f t="shared" si="203"/>
        <v>41640.756203703699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5">
        <v>50000</v>
      </c>
      <c r="E2123" s="5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1</v>
      </c>
      <c r="P2123" s="5">
        <f t="shared" si="199"/>
        <v>28.4</v>
      </c>
      <c r="Q2123" s="27" t="str">
        <f t="shared" si="200"/>
        <v>games</v>
      </c>
      <c r="R2123" s="27" t="str">
        <f t="shared" si="201"/>
        <v>video games</v>
      </c>
      <c r="S2123" s="14">
        <f t="shared" si="202"/>
        <v>42716.534120370365</v>
      </c>
      <c r="T2123" s="14">
        <f t="shared" si="203"/>
        <v>42746.534120370365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5">
        <v>80000</v>
      </c>
      <c r="E2124" s="5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</v>
      </c>
      <c r="P2124" s="5">
        <f t="shared" si="199"/>
        <v>103.33</v>
      </c>
      <c r="Q2124" s="27" t="str">
        <f t="shared" si="200"/>
        <v>games</v>
      </c>
      <c r="R2124" s="27" t="str">
        <f t="shared" si="201"/>
        <v>video games</v>
      </c>
      <c r="S2124" s="14">
        <f t="shared" si="202"/>
        <v>42712.092233796291</v>
      </c>
      <c r="T2124" s="14">
        <f t="shared" si="203"/>
        <v>42742.092233796291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5">
        <v>500</v>
      </c>
      <c r="E2125" s="5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5">
        <f t="shared" si="199"/>
        <v>10</v>
      </c>
      <c r="Q2125" s="27" t="str">
        <f t="shared" si="200"/>
        <v>games</v>
      </c>
      <c r="R2125" s="27" t="str">
        <f t="shared" si="201"/>
        <v>video games</v>
      </c>
      <c r="S2125" s="14">
        <f t="shared" si="202"/>
        <v>40198.216516203705</v>
      </c>
      <c r="T2125" s="14">
        <f t="shared" si="203"/>
        <v>40252.082638888889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5">
        <v>1100</v>
      </c>
      <c r="E2126" s="5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</v>
      </c>
      <c r="P2126" s="5">
        <f t="shared" si="199"/>
        <v>23</v>
      </c>
      <c r="Q2126" s="27" t="str">
        <f t="shared" si="200"/>
        <v>games</v>
      </c>
      <c r="R2126" s="27" t="str">
        <f t="shared" si="201"/>
        <v>video games</v>
      </c>
      <c r="S2126" s="14">
        <f t="shared" si="202"/>
        <v>40463.819849537031</v>
      </c>
      <c r="T2126" s="14">
        <f t="shared" si="203"/>
        <v>40512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5">
        <v>60000</v>
      </c>
      <c r="E2127" s="5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</v>
      </c>
      <c r="P2127" s="5">
        <f t="shared" si="199"/>
        <v>31.56</v>
      </c>
      <c r="Q2127" s="27" t="str">
        <f t="shared" si="200"/>
        <v>games</v>
      </c>
      <c r="R2127" s="27" t="str">
        <f t="shared" si="201"/>
        <v>video games</v>
      </c>
      <c r="S2127" s="14">
        <f t="shared" si="202"/>
        <v>42190.815196759257</v>
      </c>
      <c r="T2127" s="14">
        <f t="shared" si="203"/>
        <v>42220.815196759257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5">
        <v>20000</v>
      </c>
      <c r="E2128" s="5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</v>
      </c>
      <c r="P2128" s="5">
        <f t="shared" si="199"/>
        <v>5</v>
      </c>
      <c r="Q2128" s="27" t="str">
        <f t="shared" si="200"/>
        <v>games</v>
      </c>
      <c r="R2128" s="27" t="str">
        <f t="shared" si="201"/>
        <v>video games</v>
      </c>
      <c r="S2128" s="14">
        <f t="shared" si="202"/>
        <v>41951.76489583333</v>
      </c>
      <c r="T2128" s="14">
        <f t="shared" si="203"/>
        <v>41981.76489583333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5">
        <v>28000</v>
      </c>
      <c r="E2129" s="5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28.999999999999996</v>
      </c>
      <c r="P2129" s="5">
        <f t="shared" si="199"/>
        <v>34.22</v>
      </c>
      <c r="Q2129" s="27" t="str">
        <f t="shared" si="200"/>
        <v>games</v>
      </c>
      <c r="R2129" s="27" t="str">
        <f t="shared" si="201"/>
        <v>video games</v>
      </c>
      <c r="S2129" s="14">
        <f t="shared" si="202"/>
        <v>42045.297025462954</v>
      </c>
      <c r="T2129" s="14">
        <f t="shared" si="203"/>
        <v>42075.255358796298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5">
        <v>15000</v>
      </c>
      <c r="E2130" s="5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</v>
      </c>
      <c r="P2130" s="5">
        <f t="shared" si="199"/>
        <v>25</v>
      </c>
      <c r="Q2130" s="27" t="str">
        <f t="shared" si="200"/>
        <v>games</v>
      </c>
      <c r="R2130" s="27" t="str">
        <f t="shared" si="201"/>
        <v>video games</v>
      </c>
      <c r="S2130" s="14">
        <f t="shared" si="202"/>
        <v>41843.564456018517</v>
      </c>
      <c r="T2130" s="14">
        <f t="shared" si="203"/>
        <v>41903.564456018517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5">
        <v>2000</v>
      </c>
      <c r="E2131" s="5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12</v>
      </c>
      <c r="P2131" s="5">
        <f t="shared" si="199"/>
        <v>19.670000000000002</v>
      </c>
      <c r="Q2131" s="27" t="str">
        <f t="shared" si="200"/>
        <v>games</v>
      </c>
      <c r="R2131" s="27" t="str">
        <f t="shared" si="201"/>
        <v>video games</v>
      </c>
      <c r="S2131" s="14">
        <f t="shared" si="202"/>
        <v>42408.815972222219</v>
      </c>
      <c r="T2131" s="14">
        <f t="shared" si="203"/>
        <v>42438.815972222219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5">
        <v>42000</v>
      </c>
      <c r="E2132" s="5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</v>
      </c>
      <c r="P2132" s="5">
        <f t="shared" si="199"/>
        <v>21.25</v>
      </c>
      <c r="Q2132" s="27" t="str">
        <f t="shared" si="200"/>
        <v>games</v>
      </c>
      <c r="R2132" s="27" t="str">
        <f t="shared" si="201"/>
        <v>video games</v>
      </c>
      <c r="S2132" s="14">
        <f t="shared" si="202"/>
        <v>41831.87804398148</v>
      </c>
      <c r="T2132" s="14">
        <f t="shared" si="203"/>
        <v>41866.87804398148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5">
        <v>500</v>
      </c>
      <c r="E2133" s="5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5">
        <f t="shared" si="199"/>
        <v>8.33</v>
      </c>
      <c r="Q2133" s="27" t="str">
        <f t="shared" si="200"/>
        <v>games</v>
      </c>
      <c r="R2133" s="27" t="str">
        <f t="shared" si="201"/>
        <v>video games</v>
      </c>
      <c r="S2133" s="14">
        <f t="shared" si="202"/>
        <v>42166.998738425922</v>
      </c>
      <c r="T2133" s="14">
        <f t="shared" si="203"/>
        <v>42196.998738425922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5">
        <v>100000</v>
      </c>
      <c r="E2134" s="5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</v>
      </c>
      <c r="P2134" s="5">
        <f t="shared" si="199"/>
        <v>21.34</v>
      </c>
      <c r="Q2134" s="27" t="str">
        <f t="shared" si="200"/>
        <v>games</v>
      </c>
      <c r="R2134" s="27" t="str">
        <f t="shared" si="201"/>
        <v>video games</v>
      </c>
      <c r="S2134" s="14">
        <f t="shared" si="202"/>
        <v>41643.27884259259</v>
      </c>
      <c r="T2134" s="14">
        <f t="shared" si="203"/>
        <v>41673.27884259259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5">
        <v>1000</v>
      </c>
      <c r="E2135" s="5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2</v>
      </c>
      <c r="P2135" s="5">
        <f t="shared" si="199"/>
        <v>5.33</v>
      </c>
      <c r="Q2135" s="27" t="str">
        <f t="shared" si="200"/>
        <v>games</v>
      </c>
      <c r="R2135" s="27" t="str">
        <f t="shared" si="201"/>
        <v>video games</v>
      </c>
      <c r="S2135" s="14">
        <f t="shared" si="202"/>
        <v>40618.888877314814</v>
      </c>
      <c r="T2135" s="14">
        <f t="shared" si="203"/>
        <v>40657.082638888889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5">
        <v>6000</v>
      </c>
      <c r="E2136" s="5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2</v>
      </c>
      <c r="P2136" s="5">
        <f t="shared" si="199"/>
        <v>34.67</v>
      </c>
      <c r="Q2136" s="27" t="str">
        <f t="shared" si="200"/>
        <v>games</v>
      </c>
      <c r="R2136" s="27" t="str">
        <f t="shared" si="201"/>
        <v>video games</v>
      </c>
      <c r="S2136" s="14">
        <f t="shared" si="202"/>
        <v>41361.678136574068</v>
      </c>
      <c r="T2136" s="14">
        <f t="shared" si="203"/>
        <v>41391.678136574068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5">
        <v>5000</v>
      </c>
      <c r="E2137" s="5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10</v>
      </c>
      <c r="P2137" s="5">
        <f t="shared" si="199"/>
        <v>21.73</v>
      </c>
      <c r="Q2137" s="27" t="str">
        <f t="shared" si="200"/>
        <v>games</v>
      </c>
      <c r="R2137" s="27" t="str">
        <f t="shared" si="201"/>
        <v>video games</v>
      </c>
      <c r="S2137" s="14">
        <f t="shared" si="202"/>
        <v>41156.755011574067</v>
      </c>
      <c r="T2137" s="14">
        <f t="shared" si="203"/>
        <v>41186.755011574067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5">
        <v>80000</v>
      </c>
      <c r="E2138" s="5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0</v>
      </c>
      <c r="P2138" s="5">
        <f t="shared" si="199"/>
        <v>11.92</v>
      </c>
      <c r="Q2138" s="27" t="str">
        <f t="shared" si="200"/>
        <v>games</v>
      </c>
      <c r="R2138" s="27" t="str">
        <f t="shared" si="201"/>
        <v>video games</v>
      </c>
      <c r="S2138" s="14">
        <f t="shared" si="202"/>
        <v>41536.300763888888</v>
      </c>
      <c r="T2138" s="14">
        <f t="shared" si="203"/>
        <v>41566.300763888888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5">
        <v>50000</v>
      </c>
      <c r="E2139" s="5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28.000000000000004</v>
      </c>
      <c r="P2139" s="5">
        <f t="shared" si="199"/>
        <v>26.6</v>
      </c>
      <c r="Q2139" s="27" t="str">
        <f t="shared" si="200"/>
        <v>games</v>
      </c>
      <c r="R2139" s="27" t="str">
        <f t="shared" si="201"/>
        <v>video games</v>
      </c>
      <c r="S2139" s="14">
        <f t="shared" si="202"/>
        <v>41948.562835648147</v>
      </c>
      <c r="T2139" s="14">
        <f t="shared" si="203"/>
        <v>41978.562835648147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5">
        <v>1000</v>
      </c>
      <c r="E2140" s="5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13</v>
      </c>
      <c r="P2140" s="5">
        <f t="shared" si="199"/>
        <v>10.67</v>
      </c>
      <c r="Q2140" s="27" t="str">
        <f t="shared" si="200"/>
        <v>games</v>
      </c>
      <c r="R2140" s="27" t="str">
        <f t="shared" si="201"/>
        <v>video games</v>
      </c>
      <c r="S2140" s="14">
        <f t="shared" si="202"/>
        <v>41556.804849537039</v>
      </c>
      <c r="T2140" s="14">
        <f t="shared" si="203"/>
        <v>41586.846516203703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5">
        <v>30000</v>
      </c>
      <c r="E2141" s="5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</v>
      </c>
      <c r="P2141" s="5">
        <f t="shared" si="199"/>
        <v>29.04</v>
      </c>
      <c r="Q2141" s="27" t="str">
        <f t="shared" si="200"/>
        <v>games</v>
      </c>
      <c r="R2141" s="27" t="str">
        <f t="shared" si="201"/>
        <v>video games</v>
      </c>
      <c r="S2141" s="14">
        <f t="shared" si="202"/>
        <v>42647.541759259257</v>
      </c>
      <c r="T2141" s="14">
        <f t="shared" si="203"/>
        <v>42677.541759259257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5">
        <v>500000</v>
      </c>
      <c r="E2142" s="5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</v>
      </c>
      <c r="P2142" s="5">
        <f t="shared" si="199"/>
        <v>50.91</v>
      </c>
      <c r="Q2142" s="27" t="str">
        <f t="shared" si="200"/>
        <v>games</v>
      </c>
      <c r="R2142" s="27" t="str">
        <f t="shared" si="201"/>
        <v>video games</v>
      </c>
      <c r="S2142" s="14">
        <f t="shared" si="202"/>
        <v>41255.625277777777</v>
      </c>
      <c r="T2142" s="14">
        <f t="shared" si="203"/>
        <v>41285.625277777777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5">
        <v>15000</v>
      </c>
      <c r="E2143" s="5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>
        <f t="shared" si="199"/>
        <v>0</v>
      </c>
      <c r="Q2143" s="27" t="str">
        <f t="shared" si="200"/>
        <v>games</v>
      </c>
      <c r="R2143" s="27" t="str">
        <f t="shared" si="201"/>
        <v>video games</v>
      </c>
      <c r="S2143" s="14">
        <f t="shared" si="202"/>
        <v>41927.027303240735</v>
      </c>
      <c r="T2143" s="14">
        <f t="shared" si="203"/>
        <v>41957.068969907406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5">
        <v>10500</v>
      </c>
      <c r="E2144" s="5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6</v>
      </c>
      <c r="P2144" s="5">
        <f t="shared" si="199"/>
        <v>50.08</v>
      </c>
      <c r="Q2144" s="27" t="str">
        <f t="shared" si="200"/>
        <v>games</v>
      </c>
      <c r="R2144" s="27" t="str">
        <f t="shared" si="201"/>
        <v>video games</v>
      </c>
      <c r="S2144" s="14">
        <f t="shared" si="202"/>
        <v>42340.493171296293</v>
      </c>
      <c r="T2144" s="14">
        <f t="shared" si="203"/>
        <v>42368.493171296293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5">
        <v>2000</v>
      </c>
      <c r="E2145" s="5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</v>
      </c>
      <c r="P2145" s="5">
        <f t="shared" si="199"/>
        <v>45</v>
      </c>
      <c r="Q2145" s="27" t="str">
        <f t="shared" si="200"/>
        <v>games</v>
      </c>
      <c r="R2145" s="27" t="str">
        <f t="shared" si="201"/>
        <v>video games</v>
      </c>
      <c r="S2145" s="14">
        <f t="shared" si="202"/>
        <v>40332.678379629629</v>
      </c>
      <c r="T2145" s="14">
        <f t="shared" si="203"/>
        <v>40380.583333333328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5">
        <v>35500</v>
      </c>
      <c r="E2146" s="5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2</v>
      </c>
      <c r="P2146" s="5">
        <f t="shared" si="199"/>
        <v>25.29</v>
      </c>
      <c r="Q2146" s="27" t="str">
        <f t="shared" si="200"/>
        <v>games</v>
      </c>
      <c r="R2146" s="27" t="str">
        <f t="shared" si="201"/>
        <v>video games</v>
      </c>
      <c r="S2146" s="14">
        <f t="shared" si="202"/>
        <v>41499.338425925926</v>
      </c>
      <c r="T2146" s="14">
        <f t="shared" si="203"/>
        <v>41531.338425925926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5">
        <v>15000</v>
      </c>
      <c r="E2147" s="5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</v>
      </c>
      <c r="P2147" s="5">
        <f t="shared" si="199"/>
        <v>51.29</v>
      </c>
      <c r="Q2147" s="27" t="str">
        <f t="shared" si="200"/>
        <v>games</v>
      </c>
      <c r="R2147" s="27" t="str">
        <f t="shared" si="201"/>
        <v>video games</v>
      </c>
      <c r="S2147" s="14">
        <f t="shared" si="202"/>
        <v>41575.029097222221</v>
      </c>
      <c r="T2147" s="14">
        <f t="shared" si="203"/>
        <v>41605.070763888885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5">
        <v>5000</v>
      </c>
      <c r="E2148" s="5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</v>
      </c>
      <c r="P2148" s="5">
        <f t="shared" si="199"/>
        <v>1</v>
      </c>
      <c r="Q2148" s="27" t="str">
        <f t="shared" si="200"/>
        <v>games</v>
      </c>
      <c r="R2148" s="27" t="str">
        <f t="shared" si="201"/>
        <v>video games</v>
      </c>
      <c r="S2148" s="14">
        <f t="shared" si="202"/>
        <v>42397.471180555549</v>
      </c>
      <c r="T2148" s="14">
        <f t="shared" si="203"/>
        <v>42411.471180555549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5">
        <v>390000</v>
      </c>
      <c r="E2149" s="5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1</v>
      </c>
      <c r="P2149" s="5">
        <f t="shared" si="199"/>
        <v>49.38</v>
      </c>
      <c r="Q2149" s="27" t="str">
        <f t="shared" si="200"/>
        <v>games</v>
      </c>
      <c r="R2149" s="27" t="str">
        <f t="shared" si="201"/>
        <v>video games</v>
      </c>
      <c r="S2149" s="14">
        <f t="shared" si="202"/>
        <v>41927.087361111109</v>
      </c>
      <c r="T2149" s="14">
        <f t="shared" si="203"/>
        <v>41959.129027777781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5">
        <v>100</v>
      </c>
      <c r="E2150" s="5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5">
        <f t="shared" si="199"/>
        <v>1</v>
      </c>
      <c r="Q2150" s="27" t="str">
        <f t="shared" si="200"/>
        <v>games</v>
      </c>
      <c r="R2150" s="27" t="str">
        <f t="shared" si="201"/>
        <v>video games</v>
      </c>
      <c r="S2150" s="14">
        <f t="shared" si="202"/>
        <v>42066.525254629632</v>
      </c>
      <c r="T2150" s="14">
        <f t="shared" si="203"/>
        <v>42096.483587962961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5">
        <v>2000</v>
      </c>
      <c r="E2151" s="5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>
        <f t="shared" si="199"/>
        <v>0</v>
      </c>
      <c r="Q2151" s="27" t="str">
        <f t="shared" si="200"/>
        <v>games</v>
      </c>
      <c r="R2151" s="27" t="str">
        <f t="shared" si="201"/>
        <v>video games</v>
      </c>
      <c r="S2151" s="14">
        <f t="shared" si="202"/>
        <v>40354.816620370366</v>
      </c>
      <c r="T2151" s="14">
        <f t="shared" si="203"/>
        <v>40389.791666666664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5">
        <v>50000</v>
      </c>
      <c r="E2152" s="5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1</v>
      </c>
      <c r="P2152" s="5">
        <f t="shared" si="199"/>
        <v>101.25</v>
      </c>
      <c r="Q2152" s="27" t="str">
        <f t="shared" si="200"/>
        <v>games</v>
      </c>
      <c r="R2152" s="27" t="str">
        <f t="shared" si="201"/>
        <v>video games</v>
      </c>
      <c r="S2152" s="14">
        <f t="shared" si="202"/>
        <v>42534.076377314814</v>
      </c>
      <c r="T2152" s="14">
        <f t="shared" si="203"/>
        <v>42564.076377314814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5">
        <v>45000</v>
      </c>
      <c r="E2153" s="5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</v>
      </c>
      <c r="P2153" s="5">
        <f t="shared" si="199"/>
        <v>19.670000000000002</v>
      </c>
      <c r="Q2153" s="27" t="str">
        <f t="shared" si="200"/>
        <v>games</v>
      </c>
      <c r="R2153" s="27" t="str">
        <f t="shared" si="201"/>
        <v>video games</v>
      </c>
      <c r="S2153" s="14">
        <f t="shared" si="202"/>
        <v>42520.639050925929</v>
      </c>
      <c r="T2153" s="14">
        <f t="shared" si="203"/>
        <v>42550.639050925929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5">
        <v>30000</v>
      </c>
      <c r="E2154" s="5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</v>
      </c>
      <c r="P2154" s="5">
        <f t="shared" si="199"/>
        <v>12.5</v>
      </c>
      <c r="Q2154" s="27" t="str">
        <f t="shared" si="200"/>
        <v>games</v>
      </c>
      <c r="R2154" s="27" t="str">
        <f t="shared" si="201"/>
        <v>video games</v>
      </c>
      <c r="S2154" s="14">
        <f t="shared" si="202"/>
        <v>41683.62394675926</v>
      </c>
      <c r="T2154" s="14">
        <f t="shared" si="203"/>
        <v>41713.582280092589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5">
        <v>372625</v>
      </c>
      <c r="E2155" s="5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0</v>
      </c>
      <c r="P2155" s="5">
        <f t="shared" si="199"/>
        <v>8.5</v>
      </c>
      <c r="Q2155" s="27" t="str">
        <f t="shared" si="200"/>
        <v>games</v>
      </c>
      <c r="R2155" s="27" t="str">
        <f t="shared" si="201"/>
        <v>video games</v>
      </c>
      <c r="S2155" s="14">
        <f t="shared" si="202"/>
        <v>41974.702754629623</v>
      </c>
      <c r="T2155" s="14">
        <f t="shared" si="203"/>
        <v>42014.124305555553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5">
        <v>250</v>
      </c>
      <c r="E2156" s="5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1</v>
      </c>
      <c r="P2156" s="5">
        <f t="shared" si="199"/>
        <v>1</v>
      </c>
      <c r="Q2156" s="27" t="str">
        <f t="shared" si="200"/>
        <v>games</v>
      </c>
      <c r="R2156" s="27" t="str">
        <f t="shared" si="201"/>
        <v>video games</v>
      </c>
      <c r="S2156" s="14">
        <f t="shared" si="202"/>
        <v>41647.42392361111</v>
      </c>
      <c r="T2156" s="14">
        <f t="shared" si="203"/>
        <v>41667.42392361111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5">
        <v>5000</v>
      </c>
      <c r="E2157" s="5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</v>
      </c>
      <c r="P2157" s="5">
        <f t="shared" si="199"/>
        <v>23</v>
      </c>
      <c r="Q2157" s="27" t="str">
        <f t="shared" si="200"/>
        <v>games</v>
      </c>
      <c r="R2157" s="27" t="str">
        <f t="shared" si="201"/>
        <v>video games</v>
      </c>
      <c r="S2157" s="14">
        <f t="shared" si="202"/>
        <v>42430.539178240739</v>
      </c>
      <c r="T2157" s="14">
        <f t="shared" si="203"/>
        <v>42460.497511574074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5">
        <v>56000</v>
      </c>
      <c r="E2158" s="5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3</v>
      </c>
      <c r="P2158" s="5">
        <f t="shared" si="199"/>
        <v>17.989999999999998</v>
      </c>
      <c r="Q2158" s="27" t="str">
        <f t="shared" si="200"/>
        <v>games</v>
      </c>
      <c r="R2158" s="27" t="str">
        <f t="shared" si="201"/>
        <v>video games</v>
      </c>
      <c r="S2158" s="14">
        <f t="shared" si="202"/>
        <v>41488.645902777775</v>
      </c>
      <c r="T2158" s="14">
        <f t="shared" si="203"/>
        <v>41533.645902777775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5">
        <v>75000</v>
      </c>
      <c r="E2159" s="5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28.000000000000004</v>
      </c>
      <c r="P2159" s="5">
        <f t="shared" si="199"/>
        <v>370.95</v>
      </c>
      <c r="Q2159" s="27" t="str">
        <f t="shared" si="200"/>
        <v>games</v>
      </c>
      <c r="R2159" s="27" t="str">
        <f t="shared" si="201"/>
        <v>video games</v>
      </c>
      <c r="S2159" s="14">
        <f t="shared" si="202"/>
        <v>42694.772951388884</v>
      </c>
      <c r="T2159" s="14">
        <f t="shared" si="203"/>
        <v>42727.124305555553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5">
        <v>300000</v>
      </c>
      <c r="E2160" s="5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7.0000000000000009</v>
      </c>
      <c r="P2160" s="5">
        <f t="shared" si="199"/>
        <v>63.57</v>
      </c>
      <c r="Q2160" s="27" t="str">
        <f t="shared" si="200"/>
        <v>games</v>
      </c>
      <c r="R2160" s="27" t="str">
        <f t="shared" si="201"/>
        <v>video games</v>
      </c>
      <c r="S2160" s="14">
        <f t="shared" si="202"/>
        <v>41264.645532407405</v>
      </c>
      <c r="T2160" s="14">
        <f t="shared" si="203"/>
        <v>41309.645532407405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5">
        <v>3600</v>
      </c>
      <c r="E2161" s="5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1</v>
      </c>
      <c r="P2161" s="5">
        <f t="shared" si="199"/>
        <v>13</v>
      </c>
      <c r="Q2161" s="27" t="str">
        <f t="shared" si="200"/>
        <v>games</v>
      </c>
      <c r="R2161" s="27" t="str">
        <f t="shared" si="201"/>
        <v>video games</v>
      </c>
      <c r="S2161" s="14">
        <f t="shared" si="202"/>
        <v>40710.522847222215</v>
      </c>
      <c r="T2161" s="14">
        <f t="shared" si="203"/>
        <v>40740.522847222215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5">
        <v>10000</v>
      </c>
      <c r="E2162" s="5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1</v>
      </c>
      <c r="P2162" s="5">
        <f t="shared" si="199"/>
        <v>5.31</v>
      </c>
      <c r="Q2162" s="27" t="str">
        <f t="shared" si="200"/>
        <v>games</v>
      </c>
      <c r="R2162" s="27" t="str">
        <f t="shared" si="201"/>
        <v>video games</v>
      </c>
      <c r="S2162" s="14">
        <f t="shared" si="202"/>
        <v>41018.503530092588</v>
      </c>
      <c r="T2162" s="14">
        <f t="shared" si="203"/>
        <v>41048.503530092588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5">
        <v>400</v>
      </c>
      <c r="E2163" s="5">
        <v>463</v>
      </c>
      <c r="F2163" s="12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115.99999999999999</v>
      </c>
      <c r="P2163" s="5">
        <f t="shared" si="199"/>
        <v>35.619999999999997</v>
      </c>
      <c r="Q2163" s="27" t="str">
        <f t="shared" si="200"/>
        <v>music</v>
      </c>
      <c r="R2163" s="27" t="str">
        <f t="shared" si="201"/>
        <v>rock</v>
      </c>
      <c r="S2163" s="14">
        <f t="shared" si="202"/>
        <v>42240.644201388881</v>
      </c>
      <c r="T2163" s="14">
        <f t="shared" si="203"/>
        <v>42270.644201388881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5">
        <v>4500</v>
      </c>
      <c r="E2164" s="5">
        <v>5052</v>
      </c>
      <c r="F2164" s="12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112.00000000000001</v>
      </c>
      <c r="P2164" s="5">
        <f t="shared" si="199"/>
        <v>87.1</v>
      </c>
      <c r="Q2164" s="27" t="str">
        <f t="shared" si="200"/>
        <v>music</v>
      </c>
      <c r="R2164" s="27" t="str">
        <f t="shared" si="201"/>
        <v>rock</v>
      </c>
      <c r="S2164" s="14">
        <f t="shared" si="202"/>
        <v>41813.557766203703</v>
      </c>
      <c r="T2164" s="14">
        <f t="shared" si="203"/>
        <v>41844.557766203703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5">
        <v>2500</v>
      </c>
      <c r="E2165" s="5">
        <v>3305</v>
      </c>
      <c r="F2165" s="12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</v>
      </c>
      <c r="P2165" s="5">
        <f t="shared" si="199"/>
        <v>75.11</v>
      </c>
      <c r="Q2165" s="27" t="str">
        <f t="shared" si="200"/>
        <v>music</v>
      </c>
      <c r="R2165" s="27" t="str">
        <f t="shared" si="201"/>
        <v>rock</v>
      </c>
      <c r="S2165" s="14">
        <f t="shared" si="202"/>
        <v>42111.691203703704</v>
      </c>
      <c r="T2165" s="14">
        <f t="shared" si="203"/>
        <v>42162.951388888883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5">
        <v>5500</v>
      </c>
      <c r="E2166" s="5">
        <v>5645</v>
      </c>
      <c r="F2166" s="12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103</v>
      </c>
      <c r="P2166" s="5">
        <f t="shared" si="199"/>
        <v>68.010000000000005</v>
      </c>
      <c r="Q2166" s="27" t="str">
        <f t="shared" si="200"/>
        <v>music</v>
      </c>
      <c r="R2166" s="27" t="str">
        <f t="shared" si="201"/>
        <v>rock</v>
      </c>
      <c r="S2166" s="14">
        <f t="shared" si="202"/>
        <v>42515.509421296294</v>
      </c>
      <c r="T2166" s="14">
        <f t="shared" si="203"/>
        <v>42545.957638888889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5">
        <v>2500</v>
      </c>
      <c r="E2167" s="5">
        <v>3466</v>
      </c>
      <c r="F2167" s="12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139</v>
      </c>
      <c r="P2167" s="5">
        <f t="shared" si="199"/>
        <v>29.62</v>
      </c>
      <c r="Q2167" s="27" t="str">
        <f t="shared" si="200"/>
        <v>music</v>
      </c>
      <c r="R2167" s="27" t="str">
        <f t="shared" si="201"/>
        <v>rock</v>
      </c>
      <c r="S2167" s="14">
        <f t="shared" si="202"/>
        <v>42438.458738425928</v>
      </c>
      <c r="T2167" s="14">
        <f t="shared" si="203"/>
        <v>42468.417071759257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5">
        <v>2000</v>
      </c>
      <c r="E2168" s="5">
        <v>2932</v>
      </c>
      <c r="F2168" s="12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147</v>
      </c>
      <c r="P2168" s="5">
        <f t="shared" si="199"/>
        <v>91.63</v>
      </c>
      <c r="Q2168" s="27" t="str">
        <f t="shared" si="200"/>
        <v>music</v>
      </c>
      <c r="R2168" s="27" t="str">
        <f t="shared" si="201"/>
        <v>rock</v>
      </c>
      <c r="S2168" s="14">
        <f t="shared" si="202"/>
        <v>41933.629837962959</v>
      </c>
      <c r="T2168" s="14">
        <f t="shared" si="203"/>
        <v>41978.671504629623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5">
        <v>150</v>
      </c>
      <c r="E2169" s="5">
        <v>180</v>
      </c>
      <c r="F2169" s="12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5">
        <f t="shared" si="199"/>
        <v>22.5</v>
      </c>
      <c r="Q2169" s="27" t="str">
        <f t="shared" si="200"/>
        <v>music</v>
      </c>
      <c r="R2169" s="27" t="str">
        <f t="shared" si="201"/>
        <v>rock</v>
      </c>
      <c r="S2169" s="14">
        <f t="shared" si="202"/>
        <v>41152.858067129629</v>
      </c>
      <c r="T2169" s="14">
        <f t="shared" si="203"/>
        <v>41166.858067129629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5">
        <v>18000</v>
      </c>
      <c r="E2170" s="5">
        <v>21884.69</v>
      </c>
      <c r="F2170" s="12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122</v>
      </c>
      <c r="P2170" s="5">
        <f t="shared" si="199"/>
        <v>64.37</v>
      </c>
      <c r="Q2170" s="27" t="str">
        <f t="shared" si="200"/>
        <v>music</v>
      </c>
      <c r="R2170" s="27" t="str">
        <f t="shared" si="201"/>
        <v>rock</v>
      </c>
      <c r="S2170" s="14">
        <f t="shared" si="202"/>
        <v>42745.391909722217</v>
      </c>
      <c r="T2170" s="14">
        <f t="shared" si="203"/>
        <v>42775.999999999993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5">
        <v>153</v>
      </c>
      <c r="E2171" s="5">
        <v>153</v>
      </c>
      <c r="F2171" s="12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5">
        <f t="shared" si="199"/>
        <v>21.86</v>
      </c>
      <c r="Q2171" s="27" t="str">
        <f t="shared" si="200"/>
        <v>music</v>
      </c>
      <c r="R2171" s="27" t="str">
        <f t="shared" si="201"/>
        <v>rock</v>
      </c>
      <c r="S2171" s="14">
        <f t="shared" si="202"/>
        <v>42793.492488425924</v>
      </c>
      <c r="T2171" s="14">
        <f t="shared" si="203"/>
        <v>42796.492488425924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5">
        <v>350</v>
      </c>
      <c r="E2172" s="5">
        <v>633</v>
      </c>
      <c r="F2172" s="1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181</v>
      </c>
      <c r="P2172" s="5">
        <f t="shared" si="199"/>
        <v>33.32</v>
      </c>
      <c r="Q2172" s="27" t="str">
        <f t="shared" si="200"/>
        <v>music</v>
      </c>
      <c r="R2172" s="27" t="str">
        <f t="shared" si="201"/>
        <v>rock</v>
      </c>
      <c r="S2172" s="14">
        <f t="shared" si="202"/>
        <v>42198.541921296295</v>
      </c>
      <c r="T2172" s="14">
        <f t="shared" si="203"/>
        <v>42238.541921296295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5">
        <v>4000</v>
      </c>
      <c r="E2173" s="5">
        <v>4243</v>
      </c>
      <c r="F2173" s="12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</v>
      </c>
      <c r="P2173" s="5">
        <f t="shared" si="199"/>
        <v>90.28</v>
      </c>
      <c r="Q2173" s="27" t="str">
        <f t="shared" si="200"/>
        <v>music</v>
      </c>
      <c r="R2173" s="27" t="str">
        <f t="shared" si="201"/>
        <v>rock</v>
      </c>
      <c r="S2173" s="14">
        <f t="shared" si="202"/>
        <v>42141.748784722215</v>
      </c>
      <c r="T2173" s="14">
        <f t="shared" si="203"/>
        <v>42176.999999999993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5">
        <v>1000</v>
      </c>
      <c r="E2174" s="5">
        <v>1000</v>
      </c>
      <c r="F2174" s="12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5">
        <f t="shared" si="199"/>
        <v>76.92</v>
      </c>
      <c r="Q2174" s="27" t="str">
        <f t="shared" si="200"/>
        <v>music</v>
      </c>
      <c r="R2174" s="27" t="str">
        <f t="shared" si="201"/>
        <v>rock</v>
      </c>
      <c r="S2174" s="14">
        <f t="shared" si="202"/>
        <v>42082.371759259251</v>
      </c>
      <c r="T2174" s="14">
        <f t="shared" si="203"/>
        <v>42112.371759259251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5">
        <v>4200</v>
      </c>
      <c r="E2175" s="5">
        <v>5331</v>
      </c>
      <c r="F2175" s="12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127</v>
      </c>
      <c r="P2175" s="5">
        <f t="shared" si="199"/>
        <v>59.23</v>
      </c>
      <c r="Q2175" s="27" t="str">
        <f t="shared" si="200"/>
        <v>music</v>
      </c>
      <c r="R2175" s="27" t="str">
        <f t="shared" si="201"/>
        <v>rock</v>
      </c>
      <c r="S2175" s="14">
        <f t="shared" si="202"/>
        <v>41495.484293981477</v>
      </c>
      <c r="T2175" s="14">
        <f t="shared" si="203"/>
        <v>41526.957638888889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5">
        <v>4000</v>
      </c>
      <c r="E2176" s="5">
        <v>4119</v>
      </c>
      <c r="F2176" s="12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103</v>
      </c>
      <c r="P2176" s="5">
        <f t="shared" si="199"/>
        <v>65.38</v>
      </c>
      <c r="Q2176" s="27" t="str">
        <f t="shared" si="200"/>
        <v>music</v>
      </c>
      <c r="R2176" s="27" t="str">
        <f t="shared" si="201"/>
        <v>rock</v>
      </c>
      <c r="S2176" s="14">
        <f t="shared" si="202"/>
        <v>42465.334571759253</v>
      </c>
      <c r="T2176" s="14">
        <f t="shared" si="203"/>
        <v>42495.334571759253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5">
        <v>700</v>
      </c>
      <c r="E2177" s="5">
        <v>1750</v>
      </c>
      <c r="F2177" s="12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5">
        <f t="shared" si="199"/>
        <v>67.31</v>
      </c>
      <c r="Q2177" s="27" t="str">
        <f t="shared" si="200"/>
        <v>music</v>
      </c>
      <c r="R2177" s="27" t="str">
        <f t="shared" si="201"/>
        <v>rock</v>
      </c>
      <c r="S2177" s="14">
        <f t="shared" si="202"/>
        <v>42564.800763888888</v>
      </c>
      <c r="T2177" s="14">
        <f t="shared" si="203"/>
        <v>42571.800763888888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5">
        <v>5000</v>
      </c>
      <c r="E2178" s="5">
        <v>6301</v>
      </c>
      <c r="F2178" s="12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</v>
      </c>
      <c r="P2178" s="5">
        <f t="shared" si="199"/>
        <v>88.75</v>
      </c>
      <c r="Q2178" s="27" t="str">
        <f t="shared" si="200"/>
        <v>music</v>
      </c>
      <c r="R2178" s="27" t="str">
        <f t="shared" si="201"/>
        <v>rock</v>
      </c>
      <c r="S2178" s="14">
        <f t="shared" si="202"/>
        <v>42096.424872685187</v>
      </c>
      <c r="T2178" s="14">
        <f t="shared" si="203"/>
        <v>42126.424872685187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5">
        <v>2500</v>
      </c>
      <c r="E2179" s="5">
        <v>2503</v>
      </c>
      <c r="F2179" s="12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ROUND(E2179/D2179,2)*100</f>
        <v>100</v>
      </c>
      <c r="P2179" s="5">
        <f t="shared" ref="P2179:P2242" si="205">IF(L2179=0,0,ROUND(E2179/L2179,2))</f>
        <v>65.87</v>
      </c>
      <c r="Q2179" s="27" t="str">
        <f t="shared" ref="Q2179:Q2242" si="206">IF((FIND("/",N2179,1)&gt;0),
LEFT(N2179,(FIND("/",N2179,1)-1)),N2179)</f>
        <v>music</v>
      </c>
      <c r="R2179" s="27" t="str">
        <f t="shared" ref="R2179:R2242" si="207">IF((FIND("/",N2179,1)&gt;0),
RIGHT(N2179,(LEN(N2179)-1-LEN(Q2179))),"")</f>
        <v>rock</v>
      </c>
      <c r="S2179" s="14">
        <f t="shared" ref="S2179:S2242" si="208">(((J2179/60)/60)/24)+DATE(1970,1,1)+(-5/24)</f>
        <v>42502.042442129627</v>
      </c>
      <c r="T2179" s="14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5">
        <v>25000</v>
      </c>
      <c r="E2180" s="5">
        <v>34660</v>
      </c>
      <c r="F2180" s="12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139</v>
      </c>
      <c r="P2180" s="5">
        <f t="shared" si="205"/>
        <v>40.35</v>
      </c>
      <c r="Q2180" s="27" t="str">
        <f t="shared" si="206"/>
        <v>music</v>
      </c>
      <c r="R2180" s="27" t="str">
        <f t="shared" si="207"/>
        <v>rock</v>
      </c>
      <c r="S2180" s="14">
        <f t="shared" si="208"/>
        <v>42723.428206018514</v>
      </c>
      <c r="T2180" s="14">
        <f t="shared" si="209"/>
        <v>42753.428206018514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5">
        <v>1000</v>
      </c>
      <c r="E2181" s="5">
        <v>1614</v>
      </c>
      <c r="F2181" s="12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</v>
      </c>
      <c r="P2181" s="5">
        <f t="shared" si="205"/>
        <v>76.86</v>
      </c>
      <c r="Q2181" s="27" t="str">
        <f t="shared" si="206"/>
        <v>music</v>
      </c>
      <c r="R2181" s="27" t="str">
        <f t="shared" si="207"/>
        <v>rock</v>
      </c>
      <c r="S2181" s="14">
        <f t="shared" si="208"/>
        <v>42074.962870370371</v>
      </c>
      <c r="T2181" s="14">
        <f t="shared" si="209"/>
        <v>42104.962870370371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5">
        <v>5000</v>
      </c>
      <c r="E2182" s="5">
        <v>5359.21</v>
      </c>
      <c r="F2182" s="1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</v>
      </c>
      <c r="P2182" s="5">
        <f t="shared" si="205"/>
        <v>68.709999999999994</v>
      </c>
      <c r="Q2182" s="27" t="str">
        <f t="shared" si="206"/>
        <v>music</v>
      </c>
      <c r="R2182" s="27" t="str">
        <f t="shared" si="207"/>
        <v>rock</v>
      </c>
      <c r="S2182" s="14">
        <f t="shared" si="208"/>
        <v>42279.461435185185</v>
      </c>
      <c r="T2182" s="14">
        <f t="shared" si="209"/>
        <v>42321.503101851849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5">
        <v>2000</v>
      </c>
      <c r="E2183" s="5">
        <v>3062</v>
      </c>
      <c r="F2183" s="12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</v>
      </c>
      <c r="P2183" s="5">
        <f t="shared" si="205"/>
        <v>57.77</v>
      </c>
      <c r="Q2183" s="27" t="str">
        <f t="shared" si="206"/>
        <v>games</v>
      </c>
      <c r="R2183" s="27" t="str">
        <f t="shared" si="207"/>
        <v>tabletop games</v>
      </c>
      <c r="S2183" s="14">
        <f t="shared" si="208"/>
        <v>42772.796909722216</v>
      </c>
      <c r="T2183" s="14">
        <f t="shared" si="209"/>
        <v>42786.796909722216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5">
        <v>3000</v>
      </c>
      <c r="E2184" s="5">
        <v>15725</v>
      </c>
      <c r="F2184" s="12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</v>
      </c>
      <c r="P2184" s="5">
        <f t="shared" si="205"/>
        <v>44.17</v>
      </c>
      <c r="Q2184" s="27" t="str">
        <f t="shared" si="206"/>
        <v>games</v>
      </c>
      <c r="R2184" s="27" t="str">
        <f t="shared" si="207"/>
        <v>tabletop games</v>
      </c>
      <c r="S2184" s="14">
        <f t="shared" si="208"/>
        <v>41879.692418981482</v>
      </c>
      <c r="T2184" s="14">
        <f t="shared" si="209"/>
        <v>41914.692418981482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5">
        <v>1800</v>
      </c>
      <c r="E2185" s="5">
        <v>8807</v>
      </c>
      <c r="F2185" s="12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488.99999999999994</v>
      </c>
      <c r="P2185" s="5">
        <f t="shared" si="205"/>
        <v>31.57</v>
      </c>
      <c r="Q2185" s="27" t="str">
        <f t="shared" si="206"/>
        <v>games</v>
      </c>
      <c r="R2185" s="27" t="str">
        <f t="shared" si="207"/>
        <v>tabletop games</v>
      </c>
      <c r="S2185" s="14">
        <f t="shared" si="208"/>
        <v>42745.157141203708</v>
      </c>
      <c r="T2185" s="14">
        <f t="shared" si="209"/>
        <v>42774.999999999993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5">
        <v>10000</v>
      </c>
      <c r="E2186" s="5">
        <v>28474</v>
      </c>
      <c r="F2186" s="12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285</v>
      </c>
      <c r="P2186" s="5">
        <f t="shared" si="205"/>
        <v>107.05</v>
      </c>
      <c r="Q2186" s="27" t="str">
        <f t="shared" si="206"/>
        <v>games</v>
      </c>
      <c r="R2186" s="27" t="str">
        <f t="shared" si="207"/>
        <v>tabletop games</v>
      </c>
      <c r="S2186" s="14">
        <f t="shared" si="208"/>
        <v>42380.481956018521</v>
      </c>
      <c r="T2186" s="14">
        <f t="shared" si="209"/>
        <v>42394.458333333336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5">
        <v>5000</v>
      </c>
      <c r="E2187" s="5">
        <v>92848.5</v>
      </c>
      <c r="F2187" s="12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1857</v>
      </c>
      <c r="P2187" s="5">
        <f t="shared" si="205"/>
        <v>149.03</v>
      </c>
      <c r="Q2187" s="27" t="str">
        <f t="shared" si="206"/>
        <v>games</v>
      </c>
      <c r="R2187" s="27" t="str">
        <f t="shared" si="207"/>
        <v>tabletop games</v>
      </c>
      <c r="S2187" s="14">
        <f t="shared" si="208"/>
        <v>41319.141655092593</v>
      </c>
      <c r="T2187" s="14">
        <f t="shared" si="209"/>
        <v>41359.141655092593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5">
        <v>20000</v>
      </c>
      <c r="E2188" s="5">
        <v>21935</v>
      </c>
      <c r="F2188" s="12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110.00000000000001</v>
      </c>
      <c r="P2188" s="5">
        <f t="shared" si="205"/>
        <v>55.96</v>
      </c>
      <c r="Q2188" s="27" t="str">
        <f t="shared" si="206"/>
        <v>games</v>
      </c>
      <c r="R2188" s="27" t="str">
        <f t="shared" si="207"/>
        <v>tabletop games</v>
      </c>
      <c r="S2188" s="14">
        <f t="shared" si="208"/>
        <v>42583.406747685185</v>
      </c>
      <c r="T2188" s="14">
        <f t="shared" si="209"/>
        <v>42619.874999999993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5">
        <v>20000</v>
      </c>
      <c r="E2189" s="5">
        <v>202928.5</v>
      </c>
      <c r="F2189" s="12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1015</v>
      </c>
      <c r="P2189" s="5">
        <f t="shared" si="205"/>
        <v>56.97</v>
      </c>
      <c r="Q2189" s="27" t="str">
        <f t="shared" si="206"/>
        <v>games</v>
      </c>
      <c r="R2189" s="27" t="str">
        <f t="shared" si="207"/>
        <v>tabletop games</v>
      </c>
      <c r="S2189" s="14">
        <f t="shared" si="208"/>
        <v>42068.000763888886</v>
      </c>
      <c r="T2189" s="14">
        <f t="shared" si="209"/>
        <v>42096.957638888889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5">
        <v>5494</v>
      </c>
      <c r="E2190" s="5">
        <v>22645</v>
      </c>
      <c r="F2190" s="12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</v>
      </c>
      <c r="P2190" s="5">
        <f t="shared" si="205"/>
        <v>44.06</v>
      </c>
      <c r="Q2190" s="27" t="str">
        <f t="shared" si="206"/>
        <v>games</v>
      </c>
      <c r="R2190" s="27" t="str">
        <f t="shared" si="207"/>
        <v>tabletop games</v>
      </c>
      <c r="S2190" s="14">
        <f t="shared" si="208"/>
        <v>42633.377789351849</v>
      </c>
      <c r="T2190" s="14">
        <f t="shared" si="209"/>
        <v>42668.499999999993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5">
        <v>1200</v>
      </c>
      <c r="E2191" s="5">
        <v>6039</v>
      </c>
      <c r="F2191" s="12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</v>
      </c>
      <c r="P2191" s="5">
        <f t="shared" si="205"/>
        <v>68.63</v>
      </c>
      <c r="Q2191" s="27" t="str">
        <f t="shared" si="206"/>
        <v>games</v>
      </c>
      <c r="R2191" s="27" t="str">
        <f t="shared" si="207"/>
        <v>tabletop games</v>
      </c>
      <c r="S2191" s="14">
        <f t="shared" si="208"/>
        <v>42467.579861111109</v>
      </c>
      <c r="T2191" s="14">
        <f t="shared" si="209"/>
        <v>42481.708333333336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5">
        <v>19000</v>
      </c>
      <c r="E2192" s="5">
        <v>35076</v>
      </c>
      <c r="F2192" s="1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185</v>
      </c>
      <c r="P2192" s="5">
        <f t="shared" si="205"/>
        <v>65.319999999999993</v>
      </c>
      <c r="Q2192" s="27" t="str">
        <f t="shared" si="206"/>
        <v>games</v>
      </c>
      <c r="R2192" s="27" t="str">
        <f t="shared" si="207"/>
        <v>tabletop games</v>
      </c>
      <c r="S2192" s="14">
        <f t="shared" si="208"/>
        <v>42417.416712962957</v>
      </c>
      <c r="T2192" s="14">
        <f t="shared" si="209"/>
        <v>42452.082638888889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5">
        <v>750</v>
      </c>
      <c r="E2193" s="5">
        <v>898</v>
      </c>
      <c r="F2193" s="12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120</v>
      </c>
      <c r="P2193" s="5">
        <f t="shared" si="205"/>
        <v>35.92</v>
      </c>
      <c r="Q2193" s="27" t="str">
        <f t="shared" si="206"/>
        <v>games</v>
      </c>
      <c r="R2193" s="27" t="str">
        <f t="shared" si="207"/>
        <v>tabletop games</v>
      </c>
      <c r="S2193" s="14">
        <f t="shared" si="208"/>
        <v>42768.6253125</v>
      </c>
      <c r="T2193" s="14">
        <f t="shared" si="209"/>
        <v>42780.6253125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5">
        <v>12000</v>
      </c>
      <c r="E2194" s="5">
        <v>129748.82</v>
      </c>
      <c r="F2194" s="12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</v>
      </c>
      <c r="P2194" s="5">
        <f t="shared" si="205"/>
        <v>40.07</v>
      </c>
      <c r="Q2194" s="27" t="str">
        <f t="shared" si="206"/>
        <v>games</v>
      </c>
      <c r="R2194" s="27" t="str">
        <f t="shared" si="207"/>
        <v>tabletop games</v>
      </c>
      <c r="S2194" s="14">
        <f t="shared" si="208"/>
        <v>42691.642870370364</v>
      </c>
      <c r="T2194" s="14">
        <f t="shared" si="209"/>
        <v>42719.749999999993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5">
        <v>15000</v>
      </c>
      <c r="E2195" s="5">
        <v>67856</v>
      </c>
      <c r="F2195" s="12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451.99999999999994</v>
      </c>
      <c r="P2195" s="5">
        <f t="shared" si="205"/>
        <v>75.650000000000006</v>
      </c>
      <c r="Q2195" s="27" t="str">
        <f t="shared" si="206"/>
        <v>games</v>
      </c>
      <c r="R2195" s="27" t="str">
        <f t="shared" si="207"/>
        <v>tabletop games</v>
      </c>
      <c r="S2195" s="14">
        <f t="shared" si="208"/>
        <v>42664.197592592587</v>
      </c>
      <c r="T2195" s="14">
        <f t="shared" si="209"/>
        <v>42694.999305555553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5">
        <v>10000</v>
      </c>
      <c r="E2196" s="5">
        <v>53737</v>
      </c>
      <c r="F2196" s="12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</v>
      </c>
      <c r="P2196" s="5">
        <f t="shared" si="205"/>
        <v>61.2</v>
      </c>
      <c r="Q2196" s="27" t="str">
        <f t="shared" si="206"/>
        <v>games</v>
      </c>
      <c r="R2196" s="27" t="str">
        <f t="shared" si="207"/>
        <v>tabletop games</v>
      </c>
      <c r="S2196" s="14">
        <f t="shared" si="208"/>
        <v>42425.54965277778</v>
      </c>
      <c r="T2196" s="14">
        <f t="shared" si="209"/>
        <v>42455.507986111108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5">
        <v>4600</v>
      </c>
      <c r="E2197" s="5">
        <v>5535</v>
      </c>
      <c r="F2197" s="12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</v>
      </c>
      <c r="P2197" s="5">
        <f t="shared" si="205"/>
        <v>48.13</v>
      </c>
      <c r="Q2197" s="27" t="str">
        <f t="shared" si="206"/>
        <v>games</v>
      </c>
      <c r="R2197" s="27" t="str">
        <f t="shared" si="207"/>
        <v>tabletop games</v>
      </c>
      <c r="S2197" s="14">
        <f t="shared" si="208"/>
        <v>42197.563657407409</v>
      </c>
      <c r="T2197" s="14">
        <f t="shared" si="209"/>
        <v>42227.563657407409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5">
        <v>14000</v>
      </c>
      <c r="E2198" s="5">
        <v>15937</v>
      </c>
      <c r="F2198" s="12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113.99999999999999</v>
      </c>
      <c r="P2198" s="5">
        <f t="shared" si="205"/>
        <v>68.11</v>
      </c>
      <c r="Q2198" s="27" t="str">
        <f t="shared" si="206"/>
        <v>games</v>
      </c>
      <c r="R2198" s="27" t="str">
        <f t="shared" si="207"/>
        <v>tabletop games</v>
      </c>
      <c r="S2198" s="14">
        <f t="shared" si="208"/>
        <v>42675.278958333329</v>
      </c>
      <c r="T2198" s="14">
        <f t="shared" si="209"/>
        <v>42706.083333333336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5">
        <v>30000</v>
      </c>
      <c r="E2199" s="5">
        <v>285309.33</v>
      </c>
      <c r="F2199" s="12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</v>
      </c>
      <c r="P2199" s="5">
        <f t="shared" si="205"/>
        <v>65.89</v>
      </c>
      <c r="Q2199" s="27" t="str">
        <f t="shared" si="206"/>
        <v>games</v>
      </c>
      <c r="R2199" s="27" t="str">
        <f t="shared" si="207"/>
        <v>tabletop games</v>
      </c>
      <c r="S2199" s="14">
        <f t="shared" si="208"/>
        <v>42033.37568287037</v>
      </c>
      <c r="T2199" s="14">
        <f t="shared" si="209"/>
        <v>42063.37568287037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5">
        <v>40000</v>
      </c>
      <c r="E2200" s="5">
        <v>53157</v>
      </c>
      <c r="F2200" s="12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133</v>
      </c>
      <c r="P2200" s="5">
        <f t="shared" si="205"/>
        <v>81.650000000000006</v>
      </c>
      <c r="Q2200" s="27" t="str">
        <f t="shared" si="206"/>
        <v>games</v>
      </c>
      <c r="R2200" s="27" t="str">
        <f t="shared" si="207"/>
        <v>tabletop games</v>
      </c>
      <c r="S2200" s="14">
        <f t="shared" si="208"/>
        <v>42292.305555555555</v>
      </c>
      <c r="T2200" s="14">
        <f t="shared" si="209"/>
        <v>42322.347222222219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5">
        <v>9000</v>
      </c>
      <c r="E2201" s="5">
        <v>13228</v>
      </c>
      <c r="F2201" s="12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147</v>
      </c>
      <c r="P2201" s="5">
        <f t="shared" si="205"/>
        <v>52.7</v>
      </c>
      <c r="Q2201" s="27" t="str">
        <f t="shared" si="206"/>
        <v>games</v>
      </c>
      <c r="R2201" s="27" t="str">
        <f t="shared" si="207"/>
        <v>tabletop games</v>
      </c>
      <c r="S2201" s="14">
        <f t="shared" si="208"/>
        <v>42262.208310185182</v>
      </c>
      <c r="T2201" s="14">
        <f t="shared" si="209"/>
        <v>42292.208310185182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5">
        <v>2000</v>
      </c>
      <c r="E2202" s="5">
        <v>10843</v>
      </c>
      <c r="F2202" s="1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</v>
      </c>
      <c r="P2202" s="5">
        <f t="shared" si="205"/>
        <v>41.23</v>
      </c>
      <c r="Q2202" s="27" t="str">
        <f t="shared" si="206"/>
        <v>games</v>
      </c>
      <c r="R2202" s="27" t="str">
        <f t="shared" si="207"/>
        <v>tabletop games</v>
      </c>
      <c r="S2202" s="14">
        <f t="shared" si="208"/>
        <v>42163.417453703696</v>
      </c>
      <c r="T2202" s="14">
        <f t="shared" si="209"/>
        <v>42190.916666666664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5">
        <v>110</v>
      </c>
      <c r="E2203" s="5">
        <v>420.99</v>
      </c>
      <c r="F2203" s="12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383</v>
      </c>
      <c r="P2203" s="5">
        <f t="shared" si="205"/>
        <v>15.04</v>
      </c>
      <c r="Q2203" s="27" t="str">
        <f t="shared" si="206"/>
        <v>music</v>
      </c>
      <c r="R2203" s="27" t="str">
        <f t="shared" si="207"/>
        <v>electronic music</v>
      </c>
      <c r="S2203" s="14">
        <f t="shared" si="208"/>
        <v>41276.638483796298</v>
      </c>
      <c r="T2203" s="14">
        <f t="shared" si="209"/>
        <v>41290.638483796298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5">
        <v>4000</v>
      </c>
      <c r="E2204" s="5">
        <v>28167.25</v>
      </c>
      <c r="F2204" s="12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</v>
      </c>
      <c r="P2204" s="5">
        <f t="shared" si="205"/>
        <v>39.07</v>
      </c>
      <c r="Q2204" s="27" t="str">
        <f t="shared" si="206"/>
        <v>music</v>
      </c>
      <c r="R2204" s="27" t="str">
        <f t="shared" si="207"/>
        <v>electronic music</v>
      </c>
      <c r="S2204" s="14">
        <f t="shared" si="208"/>
        <v>41184.640833333331</v>
      </c>
      <c r="T2204" s="14">
        <f t="shared" si="209"/>
        <v>41214.640833333331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5">
        <v>2000</v>
      </c>
      <c r="E2205" s="5">
        <v>2191</v>
      </c>
      <c r="F2205" s="12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110.00000000000001</v>
      </c>
      <c r="P2205" s="5">
        <f t="shared" si="205"/>
        <v>43.82</v>
      </c>
      <c r="Q2205" s="27" t="str">
        <f t="shared" si="206"/>
        <v>music</v>
      </c>
      <c r="R2205" s="27" t="str">
        <f t="shared" si="207"/>
        <v>electronic music</v>
      </c>
      <c r="S2205" s="14">
        <f t="shared" si="208"/>
        <v>42241.651412037034</v>
      </c>
      <c r="T2205" s="14">
        <f t="shared" si="209"/>
        <v>42271.651412037034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5">
        <v>1500</v>
      </c>
      <c r="E2206" s="5">
        <v>1993</v>
      </c>
      <c r="F2206" s="12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133</v>
      </c>
      <c r="P2206" s="5">
        <f t="shared" si="205"/>
        <v>27.3</v>
      </c>
      <c r="Q2206" s="27" t="str">
        <f t="shared" si="206"/>
        <v>music</v>
      </c>
      <c r="R2206" s="27" t="str">
        <f t="shared" si="207"/>
        <v>electronic music</v>
      </c>
      <c r="S2206" s="14">
        <f t="shared" si="208"/>
        <v>41312.103229166663</v>
      </c>
      <c r="T2206" s="14">
        <f t="shared" si="209"/>
        <v>41342.103229166663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5">
        <v>750</v>
      </c>
      <c r="E2207" s="5">
        <v>1140</v>
      </c>
      <c r="F2207" s="12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5">
        <f t="shared" si="205"/>
        <v>42.22</v>
      </c>
      <c r="Q2207" s="27" t="str">
        <f t="shared" si="206"/>
        <v>music</v>
      </c>
      <c r="R2207" s="27" t="str">
        <f t="shared" si="207"/>
        <v>electronic music</v>
      </c>
      <c r="S2207" s="14">
        <f t="shared" si="208"/>
        <v>41031.613298611104</v>
      </c>
      <c r="T2207" s="14">
        <f t="shared" si="209"/>
        <v>41061.613298611104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5">
        <v>1100</v>
      </c>
      <c r="E2208" s="5">
        <v>1130</v>
      </c>
      <c r="F2208" s="12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103</v>
      </c>
      <c r="P2208" s="5">
        <f t="shared" si="205"/>
        <v>33.24</v>
      </c>
      <c r="Q2208" s="27" t="str">
        <f t="shared" si="206"/>
        <v>music</v>
      </c>
      <c r="R2208" s="27" t="str">
        <f t="shared" si="207"/>
        <v>electronic music</v>
      </c>
      <c r="S2208" s="14">
        <f t="shared" si="208"/>
        <v>40997.048888888887</v>
      </c>
      <c r="T2208" s="14">
        <f t="shared" si="209"/>
        <v>41015.048888888887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5">
        <v>2000</v>
      </c>
      <c r="E2209" s="5">
        <v>2000</v>
      </c>
      <c r="F2209" s="12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5">
        <f t="shared" si="205"/>
        <v>285.70999999999998</v>
      </c>
      <c r="Q2209" s="27" t="str">
        <f t="shared" si="206"/>
        <v>music</v>
      </c>
      <c r="R2209" s="27" t="str">
        <f t="shared" si="207"/>
        <v>electronic music</v>
      </c>
      <c r="S2209" s="14">
        <f t="shared" si="208"/>
        <v>41563.985798611109</v>
      </c>
      <c r="T2209" s="14">
        <f t="shared" si="209"/>
        <v>41594.027465277773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5">
        <v>1000</v>
      </c>
      <c r="E2210" s="5">
        <v>1016</v>
      </c>
      <c r="F2210" s="12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102</v>
      </c>
      <c r="P2210" s="5">
        <f t="shared" si="205"/>
        <v>42.33</v>
      </c>
      <c r="Q2210" s="27" t="str">
        <f t="shared" si="206"/>
        <v>music</v>
      </c>
      <c r="R2210" s="27" t="str">
        <f t="shared" si="207"/>
        <v>electronic music</v>
      </c>
      <c r="S2210" s="14">
        <f t="shared" si="208"/>
        <v>40946.673912037033</v>
      </c>
      <c r="T2210" s="14">
        <f t="shared" si="209"/>
        <v>41005.958333333328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5">
        <v>500</v>
      </c>
      <c r="E2211" s="5">
        <v>754</v>
      </c>
      <c r="F2211" s="12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151</v>
      </c>
      <c r="P2211" s="5">
        <f t="shared" si="205"/>
        <v>50.27</v>
      </c>
      <c r="Q2211" s="27" t="str">
        <f t="shared" si="206"/>
        <v>music</v>
      </c>
      <c r="R2211" s="27" t="str">
        <f t="shared" si="207"/>
        <v>electronic music</v>
      </c>
      <c r="S2211" s="14">
        <f t="shared" si="208"/>
        <v>41732.27134259259</v>
      </c>
      <c r="T2211" s="14">
        <f t="shared" si="209"/>
        <v>41743.75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5">
        <v>4000</v>
      </c>
      <c r="E2212" s="5">
        <v>4457</v>
      </c>
      <c r="F2212" s="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111.00000000000001</v>
      </c>
      <c r="P2212" s="5">
        <f t="shared" si="205"/>
        <v>61.9</v>
      </c>
      <c r="Q2212" s="27" t="str">
        <f t="shared" si="206"/>
        <v>music</v>
      </c>
      <c r="R2212" s="27" t="str">
        <f t="shared" si="207"/>
        <v>electronic music</v>
      </c>
      <c r="S2212" s="14">
        <f t="shared" si="208"/>
        <v>40955.857754629629</v>
      </c>
      <c r="T2212" s="14">
        <f t="shared" si="209"/>
        <v>41013.524999999994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5">
        <v>2500</v>
      </c>
      <c r="E2213" s="5">
        <v>4890</v>
      </c>
      <c r="F2213" s="12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196</v>
      </c>
      <c r="P2213" s="5">
        <f t="shared" si="205"/>
        <v>40.75</v>
      </c>
      <c r="Q2213" s="27" t="str">
        <f t="shared" si="206"/>
        <v>music</v>
      </c>
      <c r="R2213" s="27" t="str">
        <f t="shared" si="207"/>
        <v>electronic music</v>
      </c>
      <c r="S2213" s="14">
        <f t="shared" si="208"/>
        <v>41716.576678240737</v>
      </c>
      <c r="T2213" s="14">
        <f t="shared" si="209"/>
        <v>41739.082638888889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5">
        <v>6000</v>
      </c>
      <c r="E2214" s="5">
        <v>6863</v>
      </c>
      <c r="F2214" s="12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113.99999999999999</v>
      </c>
      <c r="P2214" s="5">
        <f t="shared" si="205"/>
        <v>55.8</v>
      </c>
      <c r="Q2214" s="27" t="str">
        <f t="shared" si="206"/>
        <v>music</v>
      </c>
      <c r="R2214" s="27" t="str">
        <f t="shared" si="207"/>
        <v>electronic music</v>
      </c>
      <c r="S2214" s="14">
        <f t="shared" si="208"/>
        <v>41548.539085648146</v>
      </c>
      <c r="T2214" s="14">
        <f t="shared" si="209"/>
        <v>41581.833333333328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5">
        <v>5</v>
      </c>
      <c r="E2215" s="5">
        <v>10</v>
      </c>
      <c r="F2215" s="12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5">
        <f t="shared" si="205"/>
        <v>10</v>
      </c>
      <c r="Q2215" s="27" t="str">
        <f t="shared" si="206"/>
        <v>music</v>
      </c>
      <c r="R2215" s="27" t="str">
        <f t="shared" si="207"/>
        <v>electronic music</v>
      </c>
      <c r="S2215" s="14">
        <f t="shared" si="208"/>
        <v>42109.617812499993</v>
      </c>
      <c r="T2215" s="14">
        <f t="shared" si="209"/>
        <v>42139.617812499993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5">
        <v>600</v>
      </c>
      <c r="E2216" s="5">
        <v>1755.01</v>
      </c>
      <c r="F2216" s="12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293</v>
      </c>
      <c r="P2216" s="5">
        <f t="shared" si="205"/>
        <v>73.13</v>
      </c>
      <c r="Q2216" s="27" t="str">
        <f t="shared" si="206"/>
        <v>music</v>
      </c>
      <c r="R2216" s="27" t="str">
        <f t="shared" si="207"/>
        <v>electronic music</v>
      </c>
      <c r="S2216" s="14">
        <f t="shared" si="208"/>
        <v>41646.58388888889</v>
      </c>
      <c r="T2216" s="14">
        <f t="shared" si="209"/>
        <v>41676.58388888889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5">
        <v>550</v>
      </c>
      <c r="E2217" s="5">
        <v>860</v>
      </c>
      <c r="F2217" s="12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</v>
      </c>
      <c r="P2217" s="5">
        <f t="shared" si="205"/>
        <v>26.06</v>
      </c>
      <c r="Q2217" s="27" t="str">
        <f t="shared" si="206"/>
        <v>music</v>
      </c>
      <c r="R2217" s="27" t="str">
        <f t="shared" si="207"/>
        <v>electronic music</v>
      </c>
      <c r="S2217" s="14">
        <f t="shared" si="208"/>
        <v>40958.508935185186</v>
      </c>
      <c r="T2217" s="14">
        <f t="shared" si="209"/>
        <v>40981.082638888889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5">
        <v>300</v>
      </c>
      <c r="E2218" s="5">
        <v>317</v>
      </c>
      <c r="F2218" s="12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106</v>
      </c>
      <c r="P2218" s="5">
        <f t="shared" si="205"/>
        <v>22.64</v>
      </c>
      <c r="Q2218" s="27" t="str">
        <f t="shared" si="206"/>
        <v>music</v>
      </c>
      <c r="R2218" s="27" t="str">
        <f t="shared" si="207"/>
        <v>electronic music</v>
      </c>
      <c r="S2218" s="14">
        <f t="shared" si="208"/>
        <v>42194.543344907412</v>
      </c>
      <c r="T2218" s="14">
        <f t="shared" si="209"/>
        <v>42208.543344907412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5">
        <v>420</v>
      </c>
      <c r="E2219" s="5">
        <v>425</v>
      </c>
      <c r="F2219" s="12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</v>
      </c>
      <c r="P2219" s="5">
        <f t="shared" si="205"/>
        <v>47.22</v>
      </c>
      <c r="Q2219" s="27" t="str">
        <f t="shared" si="206"/>
        <v>music</v>
      </c>
      <c r="R2219" s="27" t="str">
        <f t="shared" si="207"/>
        <v>electronic music</v>
      </c>
      <c r="S2219" s="14">
        <f t="shared" si="208"/>
        <v>42299.568437499998</v>
      </c>
      <c r="T2219" s="14">
        <f t="shared" si="209"/>
        <v>42310.124999999993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5">
        <v>2000</v>
      </c>
      <c r="E2220" s="5">
        <v>2456.66</v>
      </c>
      <c r="F2220" s="12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123</v>
      </c>
      <c r="P2220" s="5">
        <f t="shared" si="205"/>
        <v>32.32</v>
      </c>
      <c r="Q2220" s="27" t="str">
        <f t="shared" si="206"/>
        <v>music</v>
      </c>
      <c r="R2220" s="27" t="str">
        <f t="shared" si="207"/>
        <v>electronic music</v>
      </c>
      <c r="S2220" s="14">
        <f t="shared" si="208"/>
        <v>41127.603969907403</v>
      </c>
      <c r="T2220" s="14">
        <f t="shared" si="209"/>
        <v>41149.791666666664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5">
        <v>1000</v>
      </c>
      <c r="E2221" s="5">
        <v>1015</v>
      </c>
      <c r="F2221" s="12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102</v>
      </c>
      <c r="P2221" s="5">
        <f t="shared" si="205"/>
        <v>53.42</v>
      </c>
      <c r="Q2221" s="27" t="str">
        <f t="shared" si="206"/>
        <v>music</v>
      </c>
      <c r="R2221" s="27" t="str">
        <f t="shared" si="207"/>
        <v>electronic music</v>
      </c>
      <c r="S2221" s="14">
        <f t="shared" si="208"/>
        <v>42205.510555555556</v>
      </c>
      <c r="T2221" s="14">
        <f t="shared" si="209"/>
        <v>42235.510555555556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5">
        <v>3500</v>
      </c>
      <c r="E2222" s="5">
        <v>3540</v>
      </c>
      <c r="F2222" s="1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</v>
      </c>
      <c r="P2222" s="5">
        <f t="shared" si="205"/>
        <v>51.3</v>
      </c>
      <c r="Q2222" s="27" t="str">
        <f t="shared" si="206"/>
        <v>music</v>
      </c>
      <c r="R2222" s="27" t="str">
        <f t="shared" si="207"/>
        <v>electronic music</v>
      </c>
      <c r="S2222" s="14">
        <f t="shared" si="208"/>
        <v>41451.852268518516</v>
      </c>
      <c r="T2222" s="14">
        <f t="shared" si="209"/>
        <v>41481.852268518516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5">
        <v>7500</v>
      </c>
      <c r="E2223" s="5">
        <v>8109</v>
      </c>
      <c r="F2223" s="12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</v>
      </c>
      <c r="P2223" s="5">
        <f t="shared" si="205"/>
        <v>37.200000000000003</v>
      </c>
      <c r="Q2223" s="27" t="str">
        <f t="shared" si="206"/>
        <v>games</v>
      </c>
      <c r="R2223" s="27" t="str">
        <f t="shared" si="207"/>
        <v>tabletop games</v>
      </c>
      <c r="S2223" s="14">
        <f t="shared" si="208"/>
        <v>42452.458437499998</v>
      </c>
      <c r="T2223" s="14">
        <f t="shared" si="209"/>
        <v>42482.791666666664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5">
        <v>500</v>
      </c>
      <c r="E2224" s="5">
        <v>813</v>
      </c>
      <c r="F2224" s="12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163</v>
      </c>
      <c r="P2224" s="5">
        <f t="shared" si="205"/>
        <v>27.1</v>
      </c>
      <c r="Q2224" s="27" t="str">
        <f t="shared" si="206"/>
        <v>games</v>
      </c>
      <c r="R2224" s="27" t="str">
        <f t="shared" si="207"/>
        <v>tabletop games</v>
      </c>
      <c r="S2224" s="14">
        <f t="shared" si="208"/>
        <v>40906.579247685186</v>
      </c>
      <c r="T2224" s="14">
        <f t="shared" si="209"/>
        <v>40936.579247685186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5">
        <v>19500</v>
      </c>
      <c r="E2225" s="5">
        <v>20631</v>
      </c>
      <c r="F2225" s="12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106</v>
      </c>
      <c r="P2225" s="5">
        <f t="shared" si="205"/>
        <v>206.31</v>
      </c>
      <c r="Q2225" s="27" t="str">
        <f t="shared" si="206"/>
        <v>games</v>
      </c>
      <c r="R2225" s="27" t="str">
        <f t="shared" si="207"/>
        <v>tabletop games</v>
      </c>
      <c r="S2225" s="14">
        <f t="shared" si="208"/>
        <v>42152.432500000003</v>
      </c>
      <c r="T2225" s="14">
        <f t="shared" si="209"/>
        <v>42182.432500000003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5">
        <v>10000</v>
      </c>
      <c r="E2226" s="5">
        <v>24315</v>
      </c>
      <c r="F2226" s="12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243.00000000000003</v>
      </c>
      <c r="P2226" s="5">
        <f t="shared" si="205"/>
        <v>82.15</v>
      </c>
      <c r="Q2226" s="27" t="str">
        <f t="shared" si="206"/>
        <v>games</v>
      </c>
      <c r="R2226" s="27" t="str">
        <f t="shared" si="207"/>
        <v>tabletop games</v>
      </c>
      <c r="S2226" s="14">
        <f t="shared" si="208"/>
        <v>42644.459201388883</v>
      </c>
      <c r="T2226" s="14">
        <f t="shared" si="209"/>
        <v>42672.583333333336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5">
        <v>21000</v>
      </c>
      <c r="E2227" s="5">
        <v>198415.01</v>
      </c>
      <c r="F2227" s="12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944.99999999999989</v>
      </c>
      <c r="P2227" s="5">
        <f t="shared" si="205"/>
        <v>164.8</v>
      </c>
      <c r="Q2227" s="27" t="str">
        <f t="shared" si="206"/>
        <v>games</v>
      </c>
      <c r="R2227" s="27" t="str">
        <f t="shared" si="207"/>
        <v>tabletop games</v>
      </c>
      <c r="S2227" s="14">
        <f t="shared" si="208"/>
        <v>41873.583506944444</v>
      </c>
      <c r="T2227" s="14">
        <f t="shared" si="209"/>
        <v>41903.583506944444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5">
        <v>18000</v>
      </c>
      <c r="E2228" s="5">
        <v>19523.310000000001</v>
      </c>
      <c r="F2228" s="12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</v>
      </c>
      <c r="P2228" s="5">
        <f t="shared" si="205"/>
        <v>60.82</v>
      </c>
      <c r="Q2228" s="27" t="str">
        <f t="shared" si="206"/>
        <v>games</v>
      </c>
      <c r="R2228" s="27" t="str">
        <f t="shared" si="207"/>
        <v>tabletop games</v>
      </c>
      <c r="S2228" s="14">
        <f t="shared" si="208"/>
        <v>42381.590532407405</v>
      </c>
      <c r="T2228" s="14">
        <f t="shared" si="209"/>
        <v>42411.999305555553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5">
        <v>13000</v>
      </c>
      <c r="E2229" s="5">
        <v>20459</v>
      </c>
      <c r="F2229" s="12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</v>
      </c>
      <c r="P2229" s="5">
        <f t="shared" si="205"/>
        <v>67.97</v>
      </c>
      <c r="Q2229" s="27" t="str">
        <f t="shared" si="206"/>
        <v>games</v>
      </c>
      <c r="R2229" s="27" t="str">
        <f t="shared" si="207"/>
        <v>tabletop games</v>
      </c>
      <c r="S2229" s="14">
        <f t="shared" si="208"/>
        <v>41561.599016203698</v>
      </c>
      <c r="T2229" s="14">
        <f t="shared" si="209"/>
        <v>41591.640682870369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5">
        <v>1000</v>
      </c>
      <c r="E2230" s="5">
        <v>11744.9</v>
      </c>
      <c r="F2230" s="12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</v>
      </c>
      <c r="P2230" s="5">
        <f t="shared" si="205"/>
        <v>81.56</v>
      </c>
      <c r="Q2230" s="27" t="str">
        <f t="shared" si="206"/>
        <v>games</v>
      </c>
      <c r="R2230" s="27" t="str">
        <f t="shared" si="207"/>
        <v>tabletop games</v>
      </c>
      <c r="S2230" s="14">
        <f t="shared" si="208"/>
        <v>42202.069861111107</v>
      </c>
      <c r="T2230" s="14">
        <f t="shared" si="209"/>
        <v>42232.069861111107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5">
        <v>8012</v>
      </c>
      <c r="E2231" s="5">
        <v>13704.33</v>
      </c>
      <c r="F2231" s="12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</v>
      </c>
      <c r="P2231" s="5">
        <f t="shared" si="205"/>
        <v>25.43</v>
      </c>
      <c r="Q2231" s="27" t="str">
        <f t="shared" si="206"/>
        <v>games</v>
      </c>
      <c r="R2231" s="27" t="str">
        <f t="shared" si="207"/>
        <v>tabletop games</v>
      </c>
      <c r="S2231" s="14">
        <f t="shared" si="208"/>
        <v>41484.455914351849</v>
      </c>
      <c r="T2231" s="14">
        <f t="shared" si="209"/>
        <v>41519.958333333328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5">
        <v>8500</v>
      </c>
      <c r="E2232" s="5">
        <v>10706</v>
      </c>
      <c r="F2232" s="1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126</v>
      </c>
      <c r="P2232" s="5">
        <f t="shared" si="205"/>
        <v>21.5</v>
      </c>
      <c r="Q2232" s="27" t="str">
        <f t="shared" si="206"/>
        <v>games</v>
      </c>
      <c r="R2232" s="27" t="str">
        <f t="shared" si="207"/>
        <v>tabletop games</v>
      </c>
      <c r="S2232" s="14">
        <f t="shared" si="208"/>
        <v>41724.672766203701</v>
      </c>
      <c r="T2232" s="14">
        <f t="shared" si="209"/>
        <v>41754.672766203701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5">
        <v>2500</v>
      </c>
      <c r="E2233" s="5">
        <v>30303.24</v>
      </c>
      <c r="F2233" s="12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</v>
      </c>
      <c r="P2233" s="5">
        <f t="shared" si="205"/>
        <v>27.23</v>
      </c>
      <c r="Q2233" s="27" t="str">
        <f t="shared" si="206"/>
        <v>games</v>
      </c>
      <c r="R2233" s="27" t="str">
        <f t="shared" si="207"/>
        <v>tabletop games</v>
      </c>
      <c r="S2233" s="14">
        <f t="shared" si="208"/>
        <v>41423.702557870369</v>
      </c>
      <c r="T2233" s="14">
        <f t="shared" si="209"/>
        <v>41450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5">
        <v>5000</v>
      </c>
      <c r="E2234" s="5">
        <v>24790</v>
      </c>
      <c r="F2234" s="12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496</v>
      </c>
      <c r="P2234" s="5">
        <f t="shared" si="205"/>
        <v>25.09</v>
      </c>
      <c r="Q2234" s="27" t="str">
        <f t="shared" si="206"/>
        <v>games</v>
      </c>
      <c r="R2234" s="27" t="str">
        <f t="shared" si="207"/>
        <v>tabletop games</v>
      </c>
      <c r="S2234" s="14">
        <f t="shared" si="208"/>
        <v>41806.585740740738</v>
      </c>
      <c r="T2234" s="14">
        <f t="shared" si="209"/>
        <v>41838.916666666664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5">
        <v>2500</v>
      </c>
      <c r="E2235" s="5">
        <v>8301</v>
      </c>
      <c r="F2235" s="12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</v>
      </c>
      <c r="P2235" s="5">
        <f t="shared" si="205"/>
        <v>21.23</v>
      </c>
      <c r="Q2235" s="27" t="str">
        <f t="shared" si="206"/>
        <v>games</v>
      </c>
      <c r="R2235" s="27" t="str">
        <f t="shared" si="207"/>
        <v>tabletop games</v>
      </c>
      <c r="S2235" s="14">
        <f t="shared" si="208"/>
        <v>42331.170590277768</v>
      </c>
      <c r="T2235" s="14">
        <f t="shared" si="209"/>
        <v>42351.791666666664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5">
        <v>100</v>
      </c>
      <c r="E2236" s="5">
        <v>1165</v>
      </c>
      <c r="F2236" s="12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5">
        <f t="shared" si="205"/>
        <v>41.61</v>
      </c>
      <c r="Q2236" s="27" t="str">
        <f t="shared" si="206"/>
        <v>games</v>
      </c>
      <c r="R2236" s="27" t="str">
        <f t="shared" si="207"/>
        <v>tabletop games</v>
      </c>
      <c r="S2236" s="14">
        <f t="shared" si="208"/>
        <v>42710.616284722222</v>
      </c>
      <c r="T2236" s="14">
        <f t="shared" si="209"/>
        <v>42740.616284722222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5">
        <v>13000</v>
      </c>
      <c r="E2237" s="5">
        <v>19931</v>
      </c>
      <c r="F2237" s="12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</v>
      </c>
      <c r="P2237" s="5">
        <f t="shared" si="205"/>
        <v>135.59</v>
      </c>
      <c r="Q2237" s="27" t="str">
        <f t="shared" si="206"/>
        <v>games</v>
      </c>
      <c r="R2237" s="27" t="str">
        <f t="shared" si="207"/>
        <v>tabletop games</v>
      </c>
      <c r="S2237" s="14">
        <f t="shared" si="208"/>
        <v>42061.813784722217</v>
      </c>
      <c r="T2237" s="14">
        <f t="shared" si="209"/>
        <v>42091.77211805556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5">
        <v>2800</v>
      </c>
      <c r="E2238" s="5">
        <v>15039</v>
      </c>
      <c r="F2238" s="12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</v>
      </c>
      <c r="P2238" s="5">
        <f t="shared" si="205"/>
        <v>22.12</v>
      </c>
      <c r="Q2238" s="27" t="str">
        <f t="shared" si="206"/>
        <v>games</v>
      </c>
      <c r="R2238" s="27" t="str">
        <f t="shared" si="207"/>
        <v>tabletop games</v>
      </c>
      <c r="S2238" s="14">
        <f t="shared" si="208"/>
        <v>42371.408831018511</v>
      </c>
      <c r="T2238" s="14">
        <f t="shared" si="209"/>
        <v>42401.408831018511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5">
        <v>18000</v>
      </c>
      <c r="E2239" s="5">
        <v>63527</v>
      </c>
      <c r="F2239" s="12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353</v>
      </c>
      <c r="P2239" s="5">
        <f t="shared" si="205"/>
        <v>64.63</v>
      </c>
      <c r="Q2239" s="27" t="str">
        <f t="shared" si="206"/>
        <v>games</v>
      </c>
      <c r="R2239" s="27" t="str">
        <f t="shared" si="207"/>
        <v>tabletop games</v>
      </c>
      <c r="S2239" s="14">
        <f t="shared" si="208"/>
        <v>41914.794942129629</v>
      </c>
      <c r="T2239" s="14">
        <f t="shared" si="209"/>
        <v>41955.124305555553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5">
        <v>4000</v>
      </c>
      <c r="E2240" s="5">
        <v>5496</v>
      </c>
      <c r="F2240" s="12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</v>
      </c>
      <c r="P2240" s="5">
        <f t="shared" si="205"/>
        <v>69.569999999999993</v>
      </c>
      <c r="Q2240" s="27" t="str">
        <f t="shared" si="206"/>
        <v>games</v>
      </c>
      <c r="R2240" s="27" t="str">
        <f t="shared" si="207"/>
        <v>tabletop games</v>
      </c>
      <c r="S2240" s="14">
        <f t="shared" si="208"/>
        <v>42774.41337962963</v>
      </c>
      <c r="T2240" s="14">
        <f t="shared" si="209"/>
        <v>42804.41337962963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5">
        <v>25000</v>
      </c>
      <c r="E2241" s="5">
        <v>32006.67</v>
      </c>
      <c r="F2241" s="12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</v>
      </c>
      <c r="P2241" s="5">
        <f t="shared" si="205"/>
        <v>75.13</v>
      </c>
      <c r="Q2241" s="27" t="str">
        <f t="shared" si="206"/>
        <v>games</v>
      </c>
      <c r="R2241" s="27" t="str">
        <f t="shared" si="207"/>
        <v>tabletop games</v>
      </c>
      <c r="S2241" s="14">
        <f t="shared" si="208"/>
        <v>41572.750162037039</v>
      </c>
      <c r="T2241" s="14">
        <f t="shared" si="209"/>
        <v>41608.959722222222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5">
        <v>5000</v>
      </c>
      <c r="E2242" s="5">
        <v>13534</v>
      </c>
      <c r="F2242" s="1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271</v>
      </c>
      <c r="P2242" s="5">
        <f t="shared" si="205"/>
        <v>140.97999999999999</v>
      </c>
      <c r="Q2242" s="27" t="str">
        <f t="shared" si="206"/>
        <v>games</v>
      </c>
      <c r="R2242" s="27" t="str">
        <f t="shared" si="207"/>
        <v>tabletop games</v>
      </c>
      <c r="S2242" s="14">
        <f t="shared" si="208"/>
        <v>42452.617407407401</v>
      </c>
      <c r="T2242" s="14">
        <f t="shared" si="209"/>
        <v>42482.617407407401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5">
        <v>1000</v>
      </c>
      <c r="E2243" s="5">
        <v>8064</v>
      </c>
      <c r="F2243" s="12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ROUND(E2243/D2243,2)*100</f>
        <v>806</v>
      </c>
      <c r="P2243" s="5">
        <f t="shared" ref="P2243:P2306" si="211">IF(L2243=0,0,ROUND(E2243/L2243,2))</f>
        <v>49.47</v>
      </c>
      <c r="Q2243" s="27" t="str">
        <f t="shared" ref="Q2243:Q2306" si="212">IF((FIND("/",N2243,1)&gt;0),
LEFT(N2243,(FIND("/",N2243,1)-1)),N2243)</f>
        <v>games</v>
      </c>
      <c r="R2243" s="27" t="str">
        <f t="shared" ref="R2243:R2306" si="213">IF((FIND("/",N2243,1)&gt;0),
RIGHT(N2243,(LEN(N2243)-1-LEN(Q2243))),"")</f>
        <v>tabletop games</v>
      </c>
      <c r="S2243" s="14">
        <f t="shared" ref="S2243:S2306" si="214">(((J2243/60)/60)/24)+DATE(1970,1,1)+(-5/24)</f>
        <v>42766.619212962956</v>
      </c>
      <c r="T2243" s="14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5">
        <v>10000</v>
      </c>
      <c r="E2244" s="5">
        <v>136009.76</v>
      </c>
      <c r="F2244" s="12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</v>
      </c>
      <c r="P2244" s="5">
        <f t="shared" si="211"/>
        <v>53.87</v>
      </c>
      <c r="Q2244" s="27" t="str">
        <f t="shared" si="212"/>
        <v>games</v>
      </c>
      <c r="R2244" s="27" t="str">
        <f t="shared" si="213"/>
        <v>tabletop games</v>
      </c>
      <c r="S2244" s="14">
        <f t="shared" si="214"/>
        <v>41569.367280092592</v>
      </c>
      <c r="T2244" s="14">
        <f t="shared" si="215"/>
        <v>41604.91805555555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5">
        <v>1</v>
      </c>
      <c r="E2245" s="5">
        <v>9302.5</v>
      </c>
      <c r="F2245" s="12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5">
        <f t="shared" si="211"/>
        <v>4.57</v>
      </c>
      <c r="Q2245" s="27" t="str">
        <f t="shared" si="212"/>
        <v>games</v>
      </c>
      <c r="R2245" s="27" t="str">
        <f t="shared" si="213"/>
        <v>tabletop games</v>
      </c>
      <c r="S2245" s="14">
        <f t="shared" si="214"/>
        <v>42800.542708333327</v>
      </c>
      <c r="T2245" s="14">
        <f t="shared" si="215"/>
        <v>42806.916666666664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5">
        <v>5000</v>
      </c>
      <c r="E2246" s="5">
        <v>18851</v>
      </c>
      <c r="F2246" s="12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</v>
      </c>
      <c r="P2246" s="5">
        <f t="shared" si="211"/>
        <v>65</v>
      </c>
      <c r="Q2246" s="27" t="str">
        <f t="shared" si="212"/>
        <v>games</v>
      </c>
      <c r="R2246" s="27" t="str">
        <f t="shared" si="213"/>
        <v>tabletop games</v>
      </c>
      <c r="S2246" s="14">
        <f t="shared" si="214"/>
        <v>42647.610486111109</v>
      </c>
      <c r="T2246" s="14">
        <f t="shared" si="215"/>
        <v>42659.645833333336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5">
        <v>4000</v>
      </c>
      <c r="E2247" s="5">
        <v>105881</v>
      </c>
      <c r="F2247" s="12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</v>
      </c>
      <c r="P2247" s="5">
        <f t="shared" si="211"/>
        <v>53.48</v>
      </c>
      <c r="Q2247" s="27" t="str">
        <f t="shared" si="212"/>
        <v>games</v>
      </c>
      <c r="R2247" s="27" t="str">
        <f t="shared" si="213"/>
        <v>tabletop games</v>
      </c>
      <c r="S2247" s="14">
        <f t="shared" si="214"/>
        <v>41660.500196759262</v>
      </c>
      <c r="T2247" s="14">
        <f t="shared" si="215"/>
        <v>41691.541666666664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5">
        <v>2500</v>
      </c>
      <c r="E2248" s="5">
        <v>2503</v>
      </c>
      <c r="F2248" s="12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</v>
      </c>
      <c r="P2248" s="5">
        <f t="shared" si="211"/>
        <v>43.91</v>
      </c>
      <c r="Q2248" s="27" t="str">
        <f t="shared" si="212"/>
        <v>games</v>
      </c>
      <c r="R2248" s="27" t="str">
        <f t="shared" si="213"/>
        <v>tabletop games</v>
      </c>
      <c r="S2248" s="14">
        <f t="shared" si="214"/>
        <v>42221.583449074074</v>
      </c>
      <c r="T2248" s="14">
        <f t="shared" si="215"/>
        <v>42251.583449074074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5">
        <v>18500</v>
      </c>
      <c r="E2249" s="5">
        <v>19324</v>
      </c>
      <c r="F2249" s="12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</v>
      </c>
      <c r="P2249" s="5">
        <f t="shared" si="211"/>
        <v>50.85</v>
      </c>
      <c r="Q2249" s="27" t="str">
        <f t="shared" si="212"/>
        <v>games</v>
      </c>
      <c r="R2249" s="27" t="str">
        <f t="shared" si="213"/>
        <v>tabletop games</v>
      </c>
      <c r="S2249" s="14">
        <f t="shared" si="214"/>
        <v>42200.457928240743</v>
      </c>
      <c r="T2249" s="14">
        <f t="shared" si="215"/>
        <v>42214.457928240743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5">
        <v>7000</v>
      </c>
      <c r="E2250" s="5">
        <v>7505</v>
      </c>
      <c r="F2250" s="12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</v>
      </c>
      <c r="P2250" s="5">
        <f t="shared" si="211"/>
        <v>58.63</v>
      </c>
      <c r="Q2250" s="27" t="str">
        <f t="shared" si="212"/>
        <v>games</v>
      </c>
      <c r="R2250" s="27" t="str">
        <f t="shared" si="213"/>
        <v>tabletop games</v>
      </c>
      <c r="S2250" s="14">
        <f t="shared" si="214"/>
        <v>42688.667569444442</v>
      </c>
      <c r="T2250" s="14">
        <f t="shared" si="215"/>
        <v>42718.667569444442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5">
        <v>3500</v>
      </c>
      <c r="E2251" s="5">
        <v>5907</v>
      </c>
      <c r="F2251" s="12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169</v>
      </c>
      <c r="P2251" s="5">
        <f t="shared" si="211"/>
        <v>32.82</v>
      </c>
      <c r="Q2251" s="27" t="str">
        <f t="shared" si="212"/>
        <v>games</v>
      </c>
      <c r="R2251" s="27" t="str">
        <f t="shared" si="213"/>
        <v>tabletop games</v>
      </c>
      <c r="S2251" s="14">
        <f t="shared" si="214"/>
        <v>41336.494965277772</v>
      </c>
      <c r="T2251" s="14">
        <f t="shared" si="215"/>
        <v>41366.453298611108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5">
        <v>25000</v>
      </c>
      <c r="E2252" s="5">
        <v>243778</v>
      </c>
      <c r="F2252" s="1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</v>
      </c>
      <c r="P2252" s="5">
        <f t="shared" si="211"/>
        <v>426.93</v>
      </c>
      <c r="Q2252" s="27" t="str">
        <f t="shared" si="212"/>
        <v>games</v>
      </c>
      <c r="R2252" s="27" t="str">
        <f t="shared" si="213"/>
        <v>tabletop games</v>
      </c>
      <c r="S2252" s="14">
        <f t="shared" si="214"/>
        <v>42676.7971412037</v>
      </c>
      <c r="T2252" s="14">
        <f t="shared" si="215"/>
        <v>42706.838807870365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5">
        <v>8500</v>
      </c>
      <c r="E2253" s="5">
        <v>11428.19</v>
      </c>
      <c r="F2253" s="12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</v>
      </c>
      <c r="P2253" s="5">
        <f t="shared" si="211"/>
        <v>23.81</v>
      </c>
      <c r="Q2253" s="27" t="str">
        <f t="shared" si="212"/>
        <v>games</v>
      </c>
      <c r="R2253" s="27" t="str">
        <f t="shared" si="213"/>
        <v>tabletop games</v>
      </c>
      <c r="S2253" s="14">
        <f t="shared" si="214"/>
        <v>41846.137465277774</v>
      </c>
      <c r="T2253" s="14">
        <f t="shared" si="215"/>
        <v>41867.137465277774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5">
        <v>9000</v>
      </c>
      <c r="E2254" s="5">
        <v>24505</v>
      </c>
      <c r="F2254" s="12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</v>
      </c>
      <c r="P2254" s="5">
        <f t="shared" si="211"/>
        <v>98.41</v>
      </c>
      <c r="Q2254" s="27" t="str">
        <f t="shared" si="212"/>
        <v>games</v>
      </c>
      <c r="R2254" s="27" t="str">
        <f t="shared" si="213"/>
        <v>tabletop games</v>
      </c>
      <c r="S2254" s="14">
        <f t="shared" si="214"/>
        <v>42573.119652777772</v>
      </c>
      <c r="T2254" s="14">
        <f t="shared" si="215"/>
        <v>42588.119652777772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5">
        <v>8000</v>
      </c>
      <c r="E2255" s="5">
        <v>9015</v>
      </c>
      <c r="F2255" s="12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112.99999999999999</v>
      </c>
      <c r="P2255" s="5">
        <f t="shared" si="211"/>
        <v>107.32</v>
      </c>
      <c r="Q2255" s="27" t="str">
        <f t="shared" si="212"/>
        <v>games</v>
      </c>
      <c r="R2255" s="27" t="str">
        <f t="shared" si="213"/>
        <v>tabletop games</v>
      </c>
      <c r="S2255" s="14">
        <f t="shared" si="214"/>
        <v>42296.422997685186</v>
      </c>
      <c r="T2255" s="14">
        <f t="shared" si="215"/>
        <v>42326.46466435185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5">
        <v>500</v>
      </c>
      <c r="E2256" s="5">
        <v>2299</v>
      </c>
      <c r="F2256" s="12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459.99999999999994</v>
      </c>
      <c r="P2256" s="5">
        <f t="shared" si="211"/>
        <v>11.67</v>
      </c>
      <c r="Q2256" s="27" t="str">
        <f t="shared" si="212"/>
        <v>games</v>
      </c>
      <c r="R2256" s="27" t="str">
        <f t="shared" si="213"/>
        <v>tabletop games</v>
      </c>
      <c r="S2256" s="14">
        <f t="shared" si="214"/>
        <v>42752.439444444441</v>
      </c>
      <c r="T2256" s="14">
        <f t="shared" si="215"/>
        <v>42759.439444444441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5">
        <v>3950</v>
      </c>
      <c r="E2257" s="5">
        <v>11323</v>
      </c>
      <c r="F2257" s="12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287</v>
      </c>
      <c r="P2257" s="5">
        <f t="shared" si="211"/>
        <v>41.78</v>
      </c>
      <c r="Q2257" s="27" t="str">
        <f t="shared" si="212"/>
        <v>games</v>
      </c>
      <c r="R2257" s="27" t="str">
        <f t="shared" si="213"/>
        <v>tabletop games</v>
      </c>
      <c r="S2257" s="14">
        <f t="shared" si="214"/>
        <v>42467.743645833332</v>
      </c>
      <c r="T2257" s="14">
        <f t="shared" si="215"/>
        <v>42497.743645833332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5">
        <v>480</v>
      </c>
      <c r="E2258" s="5">
        <v>1069</v>
      </c>
      <c r="F2258" s="12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223</v>
      </c>
      <c r="P2258" s="5">
        <f t="shared" si="211"/>
        <v>21.38</v>
      </c>
      <c r="Q2258" s="27" t="str">
        <f t="shared" si="212"/>
        <v>games</v>
      </c>
      <c r="R2258" s="27" t="str">
        <f t="shared" si="213"/>
        <v>tabletop games</v>
      </c>
      <c r="S2258" s="14">
        <f t="shared" si="214"/>
        <v>42682.243587962956</v>
      </c>
      <c r="T2258" s="14">
        <f t="shared" si="215"/>
        <v>42696.243587962956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5">
        <v>2500</v>
      </c>
      <c r="E2259" s="5">
        <v>15903.5</v>
      </c>
      <c r="F2259" s="12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</v>
      </c>
      <c r="P2259" s="5">
        <f t="shared" si="211"/>
        <v>94.1</v>
      </c>
      <c r="Q2259" s="27" t="str">
        <f t="shared" si="212"/>
        <v>games</v>
      </c>
      <c r="R2259" s="27" t="str">
        <f t="shared" si="213"/>
        <v>tabletop games</v>
      </c>
      <c r="S2259" s="14">
        <f t="shared" si="214"/>
        <v>42505.728344907409</v>
      </c>
      <c r="T2259" s="14">
        <f t="shared" si="215"/>
        <v>42540.749999999993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5">
        <v>2200</v>
      </c>
      <c r="E2260" s="5">
        <v>3223</v>
      </c>
      <c r="F2260" s="12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147</v>
      </c>
      <c r="P2260" s="5">
        <f t="shared" si="211"/>
        <v>15.72</v>
      </c>
      <c r="Q2260" s="27" t="str">
        <f t="shared" si="212"/>
        <v>games</v>
      </c>
      <c r="R2260" s="27" t="str">
        <f t="shared" si="213"/>
        <v>tabletop games</v>
      </c>
      <c r="S2260" s="14">
        <f t="shared" si="214"/>
        <v>42136.542673611104</v>
      </c>
      <c r="T2260" s="14">
        <f t="shared" si="215"/>
        <v>42166.542673611104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5">
        <v>1000</v>
      </c>
      <c r="E2261" s="5">
        <v>18671</v>
      </c>
      <c r="F2261" s="12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1867.0000000000002</v>
      </c>
      <c r="P2261" s="5">
        <f t="shared" si="211"/>
        <v>90.64</v>
      </c>
      <c r="Q2261" s="27" t="str">
        <f t="shared" si="212"/>
        <v>games</v>
      </c>
      <c r="R2261" s="27" t="str">
        <f t="shared" si="213"/>
        <v>tabletop games</v>
      </c>
      <c r="S2261" s="14">
        <f t="shared" si="214"/>
        <v>42702.59648148148</v>
      </c>
      <c r="T2261" s="14">
        <f t="shared" si="215"/>
        <v>42712.59648148148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5">
        <v>2500</v>
      </c>
      <c r="E2262" s="5">
        <v>8173</v>
      </c>
      <c r="F2262" s="1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327</v>
      </c>
      <c r="P2262" s="5">
        <f t="shared" si="211"/>
        <v>97.3</v>
      </c>
      <c r="Q2262" s="27" t="str">
        <f t="shared" si="212"/>
        <v>games</v>
      </c>
      <c r="R2262" s="27" t="str">
        <f t="shared" si="213"/>
        <v>tabletop games</v>
      </c>
      <c r="S2262" s="14">
        <f t="shared" si="214"/>
        <v>41694.808449074073</v>
      </c>
      <c r="T2262" s="14">
        <f t="shared" si="215"/>
        <v>41724.766782407409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5">
        <v>1000</v>
      </c>
      <c r="E2263" s="5">
        <v>7795</v>
      </c>
      <c r="F2263" s="12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780</v>
      </c>
      <c r="P2263" s="5">
        <f t="shared" si="211"/>
        <v>37.119999999999997</v>
      </c>
      <c r="Q2263" s="27" t="str">
        <f t="shared" si="212"/>
        <v>games</v>
      </c>
      <c r="R2263" s="27" t="str">
        <f t="shared" si="213"/>
        <v>tabletop games</v>
      </c>
      <c r="S2263" s="14">
        <f t="shared" si="214"/>
        <v>42759.516435185178</v>
      </c>
      <c r="T2263" s="14">
        <f t="shared" si="215"/>
        <v>42780.516435185178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5">
        <v>3300</v>
      </c>
      <c r="E2264" s="5">
        <v>5087</v>
      </c>
      <c r="F2264" s="12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</v>
      </c>
      <c r="P2264" s="5">
        <f t="shared" si="211"/>
        <v>28.1</v>
      </c>
      <c r="Q2264" s="27" t="str">
        <f t="shared" si="212"/>
        <v>games</v>
      </c>
      <c r="R2264" s="27" t="str">
        <f t="shared" si="213"/>
        <v>tabletop games</v>
      </c>
      <c r="S2264" s="14">
        <f t="shared" si="214"/>
        <v>41926.376828703702</v>
      </c>
      <c r="T2264" s="14">
        <f t="shared" si="215"/>
        <v>41960.791666666664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5">
        <v>7500</v>
      </c>
      <c r="E2265" s="5">
        <v>8666</v>
      </c>
      <c r="F2265" s="12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115.99999999999999</v>
      </c>
      <c r="P2265" s="5">
        <f t="shared" si="211"/>
        <v>144.43</v>
      </c>
      <c r="Q2265" s="27" t="str">
        <f t="shared" si="212"/>
        <v>games</v>
      </c>
      <c r="R2265" s="27" t="str">
        <f t="shared" si="213"/>
        <v>tabletop games</v>
      </c>
      <c r="S2265" s="14">
        <f t="shared" si="214"/>
        <v>42014.623993055553</v>
      </c>
      <c r="T2265" s="14">
        <f t="shared" si="215"/>
        <v>42035.623993055553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5">
        <v>6000</v>
      </c>
      <c r="E2266" s="5">
        <v>10802</v>
      </c>
      <c r="F2266" s="12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</v>
      </c>
      <c r="P2266" s="5">
        <f t="shared" si="211"/>
        <v>24.27</v>
      </c>
      <c r="Q2266" s="27" t="str">
        <f t="shared" si="212"/>
        <v>games</v>
      </c>
      <c r="R2266" s="27" t="str">
        <f t="shared" si="213"/>
        <v>tabletop games</v>
      </c>
      <c r="S2266" s="14">
        <f t="shared" si="214"/>
        <v>42496.374004629623</v>
      </c>
      <c r="T2266" s="14">
        <f t="shared" si="215"/>
        <v>42512.916666666664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5">
        <v>200</v>
      </c>
      <c r="E2267" s="5">
        <v>597</v>
      </c>
      <c r="F2267" s="12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299</v>
      </c>
      <c r="P2267" s="5">
        <f t="shared" si="211"/>
        <v>35.119999999999997</v>
      </c>
      <c r="Q2267" s="27" t="str">
        <f t="shared" si="212"/>
        <v>games</v>
      </c>
      <c r="R2267" s="27" t="str">
        <f t="shared" si="213"/>
        <v>tabletop games</v>
      </c>
      <c r="S2267" s="14">
        <f t="shared" si="214"/>
        <v>42689.644756944443</v>
      </c>
      <c r="T2267" s="14">
        <f t="shared" si="215"/>
        <v>42696.644756944443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5">
        <v>1500</v>
      </c>
      <c r="E2268" s="5">
        <v>4804</v>
      </c>
      <c r="F2268" s="12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</v>
      </c>
      <c r="P2268" s="5">
        <f t="shared" si="211"/>
        <v>24.76</v>
      </c>
      <c r="Q2268" s="27" t="str">
        <f t="shared" si="212"/>
        <v>games</v>
      </c>
      <c r="R2268" s="27" t="str">
        <f t="shared" si="213"/>
        <v>tabletop games</v>
      </c>
      <c r="S2268" s="14">
        <f t="shared" si="214"/>
        <v>42469.666574074072</v>
      </c>
      <c r="T2268" s="14">
        <f t="shared" si="215"/>
        <v>42486.874999999993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5">
        <v>20000</v>
      </c>
      <c r="E2269" s="5">
        <v>76105</v>
      </c>
      <c r="F2269" s="12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381</v>
      </c>
      <c r="P2269" s="5">
        <f t="shared" si="211"/>
        <v>188.38</v>
      </c>
      <c r="Q2269" s="27" t="str">
        <f t="shared" si="212"/>
        <v>games</v>
      </c>
      <c r="R2269" s="27" t="str">
        <f t="shared" si="213"/>
        <v>tabletop games</v>
      </c>
      <c r="S2269" s="14">
        <f t="shared" si="214"/>
        <v>41968.621493055551</v>
      </c>
      <c r="T2269" s="14">
        <f t="shared" si="215"/>
        <v>41993.833333333336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5">
        <v>28000</v>
      </c>
      <c r="E2270" s="5">
        <v>28728</v>
      </c>
      <c r="F2270" s="12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103</v>
      </c>
      <c r="P2270" s="5">
        <f t="shared" si="211"/>
        <v>148.08000000000001</v>
      </c>
      <c r="Q2270" s="27" t="str">
        <f t="shared" si="212"/>
        <v>games</v>
      </c>
      <c r="R2270" s="27" t="str">
        <f t="shared" si="213"/>
        <v>tabletop games</v>
      </c>
      <c r="S2270" s="14">
        <f t="shared" si="214"/>
        <v>42775.874016203699</v>
      </c>
      <c r="T2270" s="14">
        <f t="shared" si="215"/>
        <v>42805.874016203699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5">
        <v>2500</v>
      </c>
      <c r="E2271" s="5">
        <v>45041</v>
      </c>
      <c r="F2271" s="12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1802</v>
      </c>
      <c r="P2271" s="5">
        <f t="shared" si="211"/>
        <v>49.93</v>
      </c>
      <c r="Q2271" s="27" t="str">
        <f t="shared" si="212"/>
        <v>games</v>
      </c>
      <c r="R2271" s="27" t="str">
        <f t="shared" si="213"/>
        <v>tabletop games</v>
      </c>
      <c r="S2271" s="14">
        <f t="shared" si="214"/>
        <v>42776.496099537035</v>
      </c>
      <c r="T2271" s="14">
        <f t="shared" si="215"/>
        <v>42800.999999999993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5">
        <v>25000</v>
      </c>
      <c r="E2272" s="5">
        <v>180062</v>
      </c>
      <c r="F2272" s="1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</v>
      </c>
      <c r="P2272" s="5">
        <f t="shared" si="211"/>
        <v>107.82</v>
      </c>
      <c r="Q2272" s="27" t="str">
        <f t="shared" si="212"/>
        <v>games</v>
      </c>
      <c r="R2272" s="27" t="str">
        <f t="shared" si="213"/>
        <v>tabletop games</v>
      </c>
      <c r="S2272" s="14">
        <f t="shared" si="214"/>
        <v>42725.661030092589</v>
      </c>
      <c r="T2272" s="14">
        <f t="shared" si="215"/>
        <v>42745.707638888889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5">
        <v>20000</v>
      </c>
      <c r="E2273" s="5">
        <v>56618</v>
      </c>
      <c r="F2273" s="12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</v>
      </c>
      <c r="P2273" s="5">
        <f t="shared" si="211"/>
        <v>42.63</v>
      </c>
      <c r="Q2273" s="27" t="str">
        <f t="shared" si="212"/>
        <v>games</v>
      </c>
      <c r="R2273" s="27" t="str">
        <f t="shared" si="213"/>
        <v>tabletop games</v>
      </c>
      <c r="S2273" s="14">
        <f t="shared" si="214"/>
        <v>42683.791712962957</v>
      </c>
      <c r="T2273" s="14">
        <f t="shared" si="215"/>
        <v>42713.791712962957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5">
        <v>1000</v>
      </c>
      <c r="E2274" s="5">
        <v>13566</v>
      </c>
      <c r="F2274" s="12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1357</v>
      </c>
      <c r="P2274" s="5">
        <f t="shared" si="211"/>
        <v>14.37</v>
      </c>
      <c r="Q2274" s="27" t="str">
        <f t="shared" si="212"/>
        <v>games</v>
      </c>
      <c r="R2274" s="27" t="str">
        <f t="shared" si="213"/>
        <v>tabletop games</v>
      </c>
      <c r="S2274" s="14">
        <f t="shared" si="214"/>
        <v>42315.491157407399</v>
      </c>
      <c r="T2274" s="14">
        <f t="shared" si="215"/>
        <v>42345.491157407399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5">
        <v>2500</v>
      </c>
      <c r="E2275" s="5">
        <v>5509</v>
      </c>
      <c r="F2275" s="12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220.00000000000003</v>
      </c>
      <c r="P2275" s="5">
        <f t="shared" si="211"/>
        <v>37.479999999999997</v>
      </c>
      <c r="Q2275" s="27" t="str">
        <f t="shared" si="212"/>
        <v>games</v>
      </c>
      <c r="R2275" s="27" t="str">
        <f t="shared" si="213"/>
        <v>tabletop games</v>
      </c>
      <c r="S2275" s="14">
        <f t="shared" si="214"/>
        <v>42781.340763888882</v>
      </c>
      <c r="T2275" s="14">
        <f t="shared" si="215"/>
        <v>42806.299097222225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5">
        <v>2500</v>
      </c>
      <c r="E2276" s="5">
        <v>2990</v>
      </c>
      <c r="F2276" s="12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120</v>
      </c>
      <c r="P2276" s="5">
        <f t="shared" si="211"/>
        <v>30.2</v>
      </c>
      <c r="Q2276" s="27" t="str">
        <f t="shared" si="212"/>
        <v>games</v>
      </c>
      <c r="R2276" s="27" t="str">
        <f t="shared" si="213"/>
        <v>tabletop games</v>
      </c>
      <c r="S2276" s="14">
        <f t="shared" si="214"/>
        <v>41663.292326388888</v>
      </c>
      <c r="T2276" s="14">
        <f t="shared" si="215"/>
        <v>41693.292326388888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5">
        <v>650</v>
      </c>
      <c r="E2277" s="5">
        <v>2650.5</v>
      </c>
      <c r="F2277" s="12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408</v>
      </c>
      <c r="P2277" s="5">
        <f t="shared" si="211"/>
        <v>33.549999999999997</v>
      </c>
      <c r="Q2277" s="27" t="str">
        <f t="shared" si="212"/>
        <v>games</v>
      </c>
      <c r="R2277" s="27" t="str">
        <f t="shared" si="213"/>
        <v>tabletop games</v>
      </c>
      <c r="S2277" s="14">
        <f t="shared" si="214"/>
        <v>41965.408321759263</v>
      </c>
      <c r="T2277" s="14">
        <f t="shared" si="215"/>
        <v>41995.408321759263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5">
        <v>4589</v>
      </c>
      <c r="E2278" s="5">
        <v>4856</v>
      </c>
      <c r="F2278" s="12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106</v>
      </c>
      <c r="P2278" s="5">
        <f t="shared" si="211"/>
        <v>64.75</v>
      </c>
      <c r="Q2278" s="27" t="str">
        <f t="shared" si="212"/>
        <v>games</v>
      </c>
      <c r="R2278" s="27" t="str">
        <f t="shared" si="213"/>
        <v>tabletop games</v>
      </c>
      <c r="S2278" s="14">
        <f t="shared" si="214"/>
        <v>41614.443159722221</v>
      </c>
      <c r="T2278" s="14">
        <f t="shared" si="215"/>
        <v>41644.443159722221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5">
        <v>8500</v>
      </c>
      <c r="E2279" s="5">
        <v>11992</v>
      </c>
      <c r="F2279" s="12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</v>
      </c>
      <c r="P2279" s="5">
        <f t="shared" si="211"/>
        <v>57.93</v>
      </c>
      <c r="Q2279" s="27" t="str">
        <f t="shared" si="212"/>
        <v>games</v>
      </c>
      <c r="R2279" s="27" t="str">
        <f t="shared" si="213"/>
        <v>tabletop games</v>
      </c>
      <c r="S2279" s="14">
        <f t="shared" si="214"/>
        <v>40936.470173611109</v>
      </c>
      <c r="T2279" s="14">
        <f t="shared" si="215"/>
        <v>40966.470173611109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5">
        <v>2000</v>
      </c>
      <c r="E2280" s="5">
        <v>5414</v>
      </c>
      <c r="F2280" s="12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271</v>
      </c>
      <c r="P2280" s="5">
        <f t="shared" si="211"/>
        <v>53.08</v>
      </c>
      <c r="Q2280" s="27" t="str">
        <f t="shared" si="212"/>
        <v>games</v>
      </c>
      <c r="R2280" s="27" t="str">
        <f t="shared" si="213"/>
        <v>tabletop games</v>
      </c>
      <c r="S2280" s="14">
        <f t="shared" si="214"/>
        <v>42338.500775462955</v>
      </c>
      <c r="T2280" s="14">
        <f t="shared" si="215"/>
        <v>42372.749305555553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5">
        <v>1000</v>
      </c>
      <c r="E2281" s="5">
        <v>1538</v>
      </c>
      <c r="F2281" s="12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154</v>
      </c>
      <c r="P2281" s="5">
        <f t="shared" si="211"/>
        <v>48.06</v>
      </c>
      <c r="Q2281" s="27" t="str">
        <f t="shared" si="212"/>
        <v>games</v>
      </c>
      <c r="R2281" s="27" t="str">
        <f t="shared" si="213"/>
        <v>tabletop games</v>
      </c>
      <c r="S2281" s="14">
        <f t="shared" si="214"/>
        <v>42020.598368055551</v>
      </c>
      <c r="T2281" s="14">
        <f t="shared" si="215"/>
        <v>42038.958333333336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5">
        <v>9800</v>
      </c>
      <c r="E2282" s="5">
        <v>39550.5</v>
      </c>
      <c r="F2282" s="1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404</v>
      </c>
      <c r="P2282" s="5">
        <f t="shared" si="211"/>
        <v>82.4</v>
      </c>
      <c r="Q2282" s="27" t="str">
        <f t="shared" si="212"/>
        <v>games</v>
      </c>
      <c r="R2282" s="27" t="str">
        <f t="shared" si="213"/>
        <v>tabletop games</v>
      </c>
      <c r="S2282" s="14">
        <f t="shared" si="214"/>
        <v>42234.416562499995</v>
      </c>
      <c r="T2282" s="14">
        <f t="shared" si="215"/>
        <v>42264.416562499995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5">
        <v>300</v>
      </c>
      <c r="E2283" s="5">
        <v>555</v>
      </c>
      <c r="F2283" s="12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5">
        <f t="shared" si="211"/>
        <v>50.45</v>
      </c>
      <c r="Q2283" s="27" t="str">
        <f t="shared" si="212"/>
        <v>music</v>
      </c>
      <c r="R2283" s="27" t="str">
        <f t="shared" si="213"/>
        <v>rock</v>
      </c>
      <c r="S2283" s="14">
        <f t="shared" si="214"/>
        <v>40687.077511574069</v>
      </c>
      <c r="T2283" s="14">
        <f t="shared" si="215"/>
        <v>40749.076388888883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5">
        <v>750</v>
      </c>
      <c r="E2284" s="5">
        <v>1390</v>
      </c>
      <c r="F2284" s="12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</v>
      </c>
      <c r="P2284" s="5">
        <f t="shared" si="211"/>
        <v>115.83</v>
      </c>
      <c r="Q2284" s="27" t="str">
        <f t="shared" si="212"/>
        <v>music</v>
      </c>
      <c r="R2284" s="27" t="str">
        <f t="shared" si="213"/>
        <v>rock</v>
      </c>
      <c r="S2284" s="14">
        <f t="shared" si="214"/>
        <v>42322.966273148144</v>
      </c>
      <c r="T2284" s="14">
        <f t="shared" si="215"/>
        <v>42382.966273148144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5">
        <v>3000</v>
      </c>
      <c r="E2285" s="5">
        <v>3025.66</v>
      </c>
      <c r="F2285" s="12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101</v>
      </c>
      <c r="P2285" s="5">
        <f t="shared" si="211"/>
        <v>63.03</v>
      </c>
      <c r="Q2285" s="27" t="str">
        <f t="shared" si="212"/>
        <v>music</v>
      </c>
      <c r="R2285" s="27" t="str">
        <f t="shared" si="213"/>
        <v>rock</v>
      </c>
      <c r="S2285" s="14">
        <f t="shared" si="214"/>
        <v>40977.916712962957</v>
      </c>
      <c r="T2285" s="14">
        <f t="shared" si="215"/>
        <v>41037.875046296293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5">
        <v>6000</v>
      </c>
      <c r="E2286" s="5">
        <v>6373.27</v>
      </c>
      <c r="F2286" s="12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</v>
      </c>
      <c r="P2286" s="5">
        <f t="shared" si="211"/>
        <v>108.02</v>
      </c>
      <c r="Q2286" s="27" t="str">
        <f t="shared" si="212"/>
        <v>music</v>
      </c>
      <c r="R2286" s="27" t="str">
        <f t="shared" si="213"/>
        <v>rock</v>
      </c>
      <c r="S2286" s="14">
        <f t="shared" si="214"/>
        <v>40585.588483796295</v>
      </c>
      <c r="T2286" s="14">
        <f t="shared" si="215"/>
        <v>40613.958333333328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5">
        <v>3000</v>
      </c>
      <c r="E2287" s="5">
        <v>3641</v>
      </c>
      <c r="F2287" s="12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</v>
      </c>
      <c r="P2287" s="5">
        <f t="shared" si="211"/>
        <v>46.09</v>
      </c>
      <c r="Q2287" s="27" t="str">
        <f t="shared" si="212"/>
        <v>music</v>
      </c>
      <c r="R2287" s="27" t="str">
        <f t="shared" si="213"/>
        <v>rock</v>
      </c>
      <c r="S2287" s="14">
        <f t="shared" si="214"/>
        <v>41058.977349537032</v>
      </c>
      <c r="T2287" s="14">
        <f t="shared" si="215"/>
        <v>41088.977349537032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5">
        <v>1500</v>
      </c>
      <c r="E2288" s="5">
        <v>1501</v>
      </c>
      <c r="F2288" s="12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</v>
      </c>
      <c r="P2288" s="5">
        <f t="shared" si="211"/>
        <v>107.21</v>
      </c>
      <c r="Q2288" s="27" t="str">
        <f t="shared" si="212"/>
        <v>music</v>
      </c>
      <c r="R2288" s="27" t="str">
        <f t="shared" si="213"/>
        <v>rock</v>
      </c>
      <c r="S2288" s="14">
        <f t="shared" si="214"/>
        <v>41494.755254629628</v>
      </c>
      <c r="T2288" s="14">
        <f t="shared" si="215"/>
        <v>41522.957638888889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5">
        <v>4500</v>
      </c>
      <c r="E2289" s="5">
        <v>5398.99</v>
      </c>
      <c r="F2289" s="12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120</v>
      </c>
      <c r="P2289" s="5">
        <f t="shared" si="211"/>
        <v>50.93</v>
      </c>
      <c r="Q2289" s="27" t="str">
        <f t="shared" si="212"/>
        <v>music</v>
      </c>
      <c r="R2289" s="27" t="str">
        <f t="shared" si="213"/>
        <v>rock</v>
      </c>
      <c r="S2289" s="14">
        <f t="shared" si="214"/>
        <v>41792.459027777775</v>
      </c>
      <c r="T2289" s="14">
        <f t="shared" si="215"/>
        <v>41813.459027777775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5">
        <v>1000</v>
      </c>
      <c r="E2290" s="5">
        <v>1001</v>
      </c>
      <c r="F2290" s="12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</v>
      </c>
      <c r="P2290" s="5">
        <f t="shared" si="211"/>
        <v>40.04</v>
      </c>
      <c r="Q2290" s="27" t="str">
        <f t="shared" si="212"/>
        <v>music</v>
      </c>
      <c r="R2290" s="27" t="str">
        <f t="shared" si="213"/>
        <v>rock</v>
      </c>
      <c r="S2290" s="14">
        <f t="shared" si="214"/>
        <v>41067.619085648148</v>
      </c>
      <c r="T2290" s="14">
        <f t="shared" si="215"/>
        <v>41086.541666666664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5">
        <v>1500</v>
      </c>
      <c r="E2291" s="5">
        <v>1611</v>
      </c>
      <c r="F2291" s="12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</v>
      </c>
      <c r="P2291" s="5">
        <f t="shared" si="211"/>
        <v>64.44</v>
      </c>
      <c r="Q2291" s="27" t="str">
        <f t="shared" si="212"/>
        <v>music</v>
      </c>
      <c r="R2291" s="27" t="str">
        <f t="shared" si="213"/>
        <v>rock</v>
      </c>
      <c r="S2291" s="14">
        <f t="shared" si="214"/>
        <v>41571.790046296293</v>
      </c>
      <c r="T2291" s="14">
        <f t="shared" si="215"/>
        <v>41614.765277777777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5">
        <v>1500</v>
      </c>
      <c r="E2292" s="5">
        <v>1561</v>
      </c>
      <c r="F2292" s="1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</v>
      </c>
      <c r="P2292" s="5">
        <f t="shared" si="211"/>
        <v>53.83</v>
      </c>
      <c r="Q2292" s="27" t="str">
        <f t="shared" si="212"/>
        <v>music</v>
      </c>
      <c r="R2292" s="27" t="str">
        <f t="shared" si="213"/>
        <v>rock</v>
      </c>
      <c r="S2292" s="14">
        <f t="shared" si="214"/>
        <v>40070.045486111107</v>
      </c>
      <c r="T2292" s="14">
        <f t="shared" si="215"/>
        <v>40148.5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5">
        <v>2500</v>
      </c>
      <c r="E2293" s="5">
        <v>4320</v>
      </c>
      <c r="F2293" s="12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173</v>
      </c>
      <c r="P2293" s="5">
        <f t="shared" si="211"/>
        <v>100.47</v>
      </c>
      <c r="Q2293" s="27" t="str">
        <f t="shared" si="212"/>
        <v>music</v>
      </c>
      <c r="R2293" s="27" t="str">
        <f t="shared" si="213"/>
        <v>rock</v>
      </c>
      <c r="S2293" s="14">
        <f t="shared" si="214"/>
        <v>40987.768726851849</v>
      </c>
      <c r="T2293" s="14">
        <f t="shared" si="215"/>
        <v>41021.958333333328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5">
        <v>2000</v>
      </c>
      <c r="E2294" s="5">
        <v>2145.0100000000002</v>
      </c>
      <c r="F2294" s="12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</v>
      </c>
      <c r="P2294" s="5">
        <f t="shared" si="211"/>
        <v>46.63</v>
      </c>
      <c r="Q2294" s="27" t="str">
        <f t="shared" si="212"/>
        <v>music</v>
      </c>
      <c r="R2294" s="27" t="str">
        <f t="shared" si="213"/>
        <v>rock</v>
      </c>
      <c r="S2294" s="14">
        <f t="shared" si="214"/>
        <v>40987.489305555551</v>
      </c>
      <c r="T2294" s="14">
        <f t="shared" si="215"/>
        <v>41017.489305555551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5">
        <v>850</v>
      </c>
      <c r="E2295" s="5">
        <v>920</v>
      </c>
      <c r="F2295" s="12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</v>
      </c>
      <c r="P2295" s="5">
        <f t="shared" si="211"/>
        <v>34.07</v>
      </c>
      <c r="Q2295" s="27" t="str">
        <f t="shared" si="212"/>
        <v>music</v>
      </c>
      <c r="R2295" s="27" t="str">
        <f t="shared" si="213"/>
        <v>rock</v>
      </c>
      <c r="S2295" s="14">
        <f t="shared" si="214"/>
        <v>41151.499988425923</v>
      </c>
      <c r="T2295" s="14">
        <f t="shared" si="215"/>
        <v>41176.957638888889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5">
        <v>5000</v>
      </c>
      <c r="E2296" s="5">
        <v>7304.04</v>
      </c>
      <c r="F2296" s="12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</v>
      </c>
      <c r="P2296" s="5">
        <f t="shared" si="211"/>
        <v>65.209999999999994</v>
      </c>
      <c r="Q2296" s="27" t="str">
        <f t="shared" si="212"/>
        <v>music</v>
      </c>
      <c r="R2296" s="27" t="str">
        <f t="shared" si="213"/>
        <v>rock</v>
      </c>
      <c r="S2296" s="14">
        <f t="shared" si="214"/>
        <v>41264.514814814815</v>
      </c>
      <c r="T2296" s="14">
        <f t="shared" si="215"/>
        <v>41294.514814814815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5">
        <v>1200</v>
      </c>
      <c r="E2297" s="5">
        <v>1503</v>
      </c>
      <c r="F2297" s="12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</v>
      </c>
      <c r="P2297" s="5">
        <f t="shared" si="211"/>
        <v>44.21</v>
      </c>
      <c r="Q2297" s="27" t="str">
        <f t="shared" si="212"/>
        <v>music</v>
      </c>
      <c r="R2297" s="27" t="str">
        <f t="shared" si="213"/>
        <v>rock</v>
      </c>
      <c r="S2297" s="14">
        <f t="shared" si="214"/>
        <v>41270.746018518512</v>
      </c>
      <c r="T2297" s="14">
        <f t="shared" si="215"/>
        <v>41300.746018518512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5">
        <v>7000</v>
      </c>
      <c r="E2298" s="5">
        <v>10435</v>
      </c>
      <c r="F2298" s="12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</v>
      </c>
      <c r="P2298" s="5">
        <f t="shared" si="211"/>
        <v>71.97</v>
      </c>
      <c r="Q2298" s="27" t="str">
        <f t="shared" si="212"/>
        <v>music</v>
      </c>
      <c r="R2298" s="27" t="str">
        <f t="shared" si="213"/>
        <v>rock</v>
      </c>
      <c r="S2298" s="14">
        <f t="shared" si="214"/>
        <v>40927.52344907407</v>
      </c>
      <c r="T2298" s="14">
        <f t="shared" si="215"/>
        <v>40962.52344907407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5">
        <v>1000</v>
      </c>
      <c r="E2299" s="5">
        <v>1006</v>
      </c>
      <c r="F2299" s="12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101</v>
      </c>
      <c r="P2299" s="5">
        <f t="shared" si="211"/>
        <v>52.95</v>
      </c>
      <c r="Q2299" s="27" t="str">
        <f t="shared" si="212"/>
        <v>music</v>
      </c>
      <c r="R2299" s="27" t="str">
        <f t="shared" si="213"/>
        <v>rock</v>
      </c>
      <c r="S2299" s="14">
        <f t="shared" si="214"/>
        <v>40947.83390046296</v>
      </c>
      <c r="T2299" s="14">
        <f t="shared" si="215"/>
        <v>40981.957638888889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5">
        <v>30000</v>
      </c>
      <c r="E2300" s="5">
        <v>31522</v>
      </c>
      <c r="F2300" s="12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</v>
      </c>
      <c r="P2300" s="5">
        <f t="shared" si="211"/>
        <v>109.45</v>
      </c>
      <c r="Q2300" s="27" t="str">
        <f t="shared" si="212"/>
        <v>music</v>
      </c>
      <c r="R2300" s="27" t="str">
        <f t="shared" si="213"/>
        <v>rock</v>
      </c>
      <c r="S2300" s="14">
        <f t="shared" si="214"/>
        <v>41694.632326388884</v>
      </c>
      <c r="T2300" s="14">
        <f t="shared" si="215"/>
        <v>41724.59065972222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5">
        <v>300</v>
      </c>
      <c r="E2301" s="5">
        <v>1050.5</v>
      </c>
      <c r="F2301" s="12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</v>
      </c>
      <c r="P2301" s="5">
        <f t="shared" si="211"/>
        <v>75.040000000000006</v>
      </c>
      <c r="Q2301" s="27" t="str">
        <f t="shared" si="212"/>
        <v>music</v>
      </c>
      <c r="R2301" s="27" t="str">
        <f t="shared" si="213"/>
        <v>rock</v>
      </c>
      <c r="S2301" s="14">
        <f t="shared" si="214"/>
        <v>40564.824178240735</v>
      </c>
      <c r="T2301" s="14">
        <f t="shared" si="215"/>
        <v>40579.824178240735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5">
        <v>800</v>
      </c>
      <c r="E2302" s="5">
        <v>810</v>
      </c>
      <c r="F2302" s="1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</v>
      </c>
      <c r="P2302" s="5">
        <f t="shared" si="211"/>
        <v>115.71</v>
      </c>
      <c r="Q2302" s="27" t="str">
        <f t="shared" si="212"/>
        <v>music</v>
      </c>
      <c r="R2302" s="27" t="str">
        <f t="shared" si="213"/>
        <v>rock</v>
      </c>
      <c r="S2302" s="14">
        <f t="shared" si="214"/>
        <v>41074.518703703703</v>
      </c>
      <c r="T2302" s="14">
        <f t="shared" si="215"/>
        <v>41088.518703703703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5">
        <v>5000</v>
      </c>
      <c r="E2303" s="5">
        <v>6680.22</v>
      </c>
      <c r="F2303" s="12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134</v>
      </c>
      <c r="P2303" s="5">
        <f t="shared" si="211"/>
        <v>31.66</v>
      </c>
      <c r="Q2303" s="27" t="str">
        <f t="shared" si="212"/>
        <v>music</v>
      </c>
      <c r="R2303" s="27" t="str">
        <f t="shared" si="213"/>
        <v>indie rock</v>
      </c>
      <c r="S2303" s="14">
        <f t="shared" si="214"/>
        <v>41415.938611111109</v>
      </c>
      <c r="T2303" s="14">
        <f t="shared" si="215"/>
        <v>41445.938611111109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5">
        <v>2300</v>
      </c>
      <c r="E2304" s="5">
        <v>3925</v>
      </c>
      <c r="F2304" s="12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171</v>
      </c>
      <c r="P2304" s="5">
        <f t="shared" si="211"/>
        <v>46.18</v>
      </c>
      <c r="Q2304" s="27" t="str">
        <f t="shared" si="212"/>
        <v>music</v>
      </c>
      <c r="R2304" s="27" t="str">
        <f t="shared" si="213"/>
        <v>indie rock</v>
      </c>
      <c r="S2304" s="14">
        <f t="shared" si="214"/>
        <v>41605.660115740735</v>
      </c>
      <c r="T2304" s="14">
        <f t="shared" si="215"/>
        <v>41639.083333333328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5">
        <v>6450</v>
      </c>
      <c r="E2305" s="5">
        <v>7053.61</v>
      </c>
      <c r="F2305" s="12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109.00000000000001</v>
      </c>
      <c r="P2305" s="5">
        <f t="shared" si="211"/>
        <v>68.48</v>
      </c>
      <c r="Q2305" s="27" t="str">
        <f t="shared" si="212"/>
        <v>music</v>
      </c>
      <c r="R2305" s="27" t="str">
        <f t="shared" si="213"/>
        <v>indie rock</v>
      </c>
      <c r="S2305" s="14">
        <f t="shared" si="214"/>
        <v>40849.902731481481</v>
      </c>
      <c r="T2305" s="14">
        <f t="shared" si="215"/>
        <v>40889.944398148145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5">
        <v>6000</v>
      </c>
      <c r="E2306" s="5">
        <v>6042.02</v>
      </c>
      <c r="F2306" s="12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101</v>
      </c>
      <c r="P2306" s="5">
        <f t="shared" si="211"/>
        <v>53.47</v>
      </c>
      <c r="Q2306" s="27" t="str">
        <f t="shared" si="212"/>
        <v>music</v>
      </c>
      <c r="R2306" s="27" t="str">
        <f t="shared" si="213"/>
        <v>indie rock</v>
      </c>
      <c r="S2306" s="14">
        <f t="shared" si="214"/>
        <v>40502.607534722221</v>
      </c>
      <c r="T2306" s="14">
        <f t="shared" si="215"/>
        <v>40543.999305555553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5">
        <v>18000</v>
      </c>
      <c r="E2307" s="5">
        <v>18221</v>
      </c>
      <c r="F2307" s="12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ROUND(E2307/D2307,2)*100</f>
        <v>101</v>
      </c>
      <c r="P2307" s="5">
        <f t="shared" ref="P2307:P2370" si="217">IF(L2307=0,0,ROUND(E2307/L2307,2))</f>
        <v>109.11</v>
      </c>
      <c r="Q2307" s="27" t="str">
        <f t="shared" ref="Q2307:Q2370" si="218">IF((FIND("/",N2307,1)&gt;0),
LEFT(N2307,(FIND("/",N2307,1)-1)),N2307)</f>
        <v>music</v>
      </c>
      <c r="R2307" s="27" t="str">
        <f t="shared" ref="R2307:R2370" si="219">IF((FIND("/",N2307,1)&gt;0),
RIGHT(N2307,(LEN(N2307)-1-LEN(Q2307))),"")</f>
        <v>indie rock</v>
      </c>
      <c r="S2307" s="14">
        <f t="shared" ref="S2307:S2370" si="220">(((J2307/60)/60)/24)+DATE(1970,1,1)+(-5/24)</f>
        <v>41834.486944444441</v>
      </c>
      <c r="T2307" s="14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5">
        <v>3500</v>
      </c>
      <c r="E2308" s="5">
        <v>3736.55</v>
      </c>
      <c r="F2308" s="12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107</v>
      </c>
      <c r="P2308" s="5">
        <f t="shared" si="217"/>
        <v>51.19</v>
      </c>
      <c r="Q2308" s="27" t="str">
        <f t="shared" si="218"/>
        <v>music</v>
      </c>
      <c r="R2308" s="27" t="str">
        <f t="shared" si="219"/>
        <v>indie rock</v>
      </c>
      <c r="S2308" s="14">
        <f t="shared" si="220"/>
        <v>40947.959826388884</v>
      </c>
      <c r="T2308" s="14">
        <f t="shared" si="221"/>
        <v>40977.959826388884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5">
        <v>1964.47</v>
      </c>
      <c r="E2309" s="5">
        <v>2095.2600000000002</v>
      </c>
      <c r="F2309" s="12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107</v>
      </c>
      <c r="P2309" s="5">
        <f t="shared" si="217"/>
        <v>27.94</v>
      </c>
      <c r="Q2309" s="27" t="str">
        <f t="shared" si="218"/>
        <v>music</v>
      </c>
      <c r="R2309" s="27" t="str">
        <f t="shared" si="219"/>
        <v>indie rock</v>
      </c>
      <c r="S2309" s="14">
        <f t="shared" si="220"/>
        <v>41004.594131944439</v>
      </c>
      <c r="T2309" s="14">
        <f t="shared" si="221"/>
        <v>41034.59407407407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5">
        <v>50000</v>
      </c>
      <c r="E2310" s="5">
        <v>50653.11</v>
      </c>
      <c r="F2310" s="12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</v>
      </c>
      <c r="P2310" s="5">
        <f t="shared" si="217"/>
        <v>82.5</v>
      </c>
      <c r="Q2310" s="27" t="str">
        <f t="shared" si="218"/>
        <v>music</v>
      </c>
      <c r="R2310" s="27" t="str">
        <f t="shared" si="219"/>
        <v>indie rock</v>
      </c>
      <c r="S2310" s="14">
        <f t="shared" si="220"/>
        <v>41851.754583333335</v>
      </c>
      <c r="T2310" s="14">
        <f t="shared" si="221"/>
        <v>41879.833333333328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5">
        <v>6000</v>
      </c>
      <c r="E2311" s="5">
        <v>6400.47</v>
      </c>
      <c r="F2311" s="12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107</v>
      </c>
      <c r="P2311" s="5">
        <f t="shared" si="217"/>
        <v>59.82</v>
      </c>
      <c r="Q2311" s="27" t="str">
        <f t="shared" si="218"/>
        <v>music</v>
      </c>
      <c r="R2311" s="27" t="str">
        <f t="shared" si="219"/>
        <v>indie rock</v>
      </c>
      <c r="S2311" s="14">
        <f t="shared" si="220"/>
        <v>41307.779363425921</v>
      </c>
      <c r="T2311" s="14">
        <f t="shared" si="221"/>
        <v>41342.779363425921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5">
        <v>18500</v>
      </c>
      <c r="E2312" s="5">
        <v>79335.360000000001</v>
      </c>
      <c r="F2312" s="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429</v>
      </c>
      <c r="P2312" s="5">
        <f t="shared" si="217"/>
        <v>64.819999999999993</v>
      </c>
      <c r="Q2312" s="27" t="str">
        <f t="shared" si="218"/>
        <v>music</v>
      </c>
      <c r="R2312" s="27" t="str">
        <f t="shared" si="219"/>
        <v>indie rock</v>
      </c>
      <c r="S2312" s="14">
        <f t="shared" si="220"/>
        <v>41324.585821759254</v>
      </c>
      <c r="T2312" s="14">
        <f t="shared" si="221"/>
        <v>41354.54415509259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5">
        <v>9000</v>
      </c>
      <c r="E2313" s="5">
        <v>9370</v>
      </c>
      <c r="F2313" s="12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</v>
      </c>
      <c r="P2313" s="5">
        <f t="shared" si="217"/>
        <v>90.1</v>
      </c>
      <c r="Q2313" s="27" t="str">
        <f t="shared" si="218"/>
        <v>music</v>
      </c>
      <c r="R2313" s="27" t="str">
        <f t="shared" si="219"/>
        <v>indie rock</v>
      </c>
      <c r="S2313" s="14">
        <f t="shared" si="220"/>
        <v>41735.796168981477</v>
      </c>
      <c r="T2313" s="14">
        <f t="shared" si="221"/>
        <v>41765.796168981477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5">
        <v>3000</v>
      </c>
      <c r="E2314" s="5">
        <v>3236</v>
      </c>
      <c r="F2314" s="12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108</v>
      </c>
      <c r="P2314" s="5">
        <f t="shared" si="217"/>
        <v>40.96</v>
      </c>
      <c r="Q2314" s="27" t="str">
        <f t="shared" si="218"/>
        <v>music</v>
      </c>
      <c r="R2314" s="27" t="str">
        <f t="shared" si="219"/>
        <v>indie rock</v>
      </c>
      <c r="S2314" s="14">
        <f t="shared" si="220"/>
        <v>41716.424513888887</v>
      </c>
      <c r="T2314" s="14">
        <f t="shared" si="221"/>
        <v>41747.75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5">
        <v>5000</v>
      </c>
      <c r="E2315" s="5">
        <v>8792.02</v>
      </c>
      <c r="F2315" s="12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176</v>
      </c>
      <c r="P2315" s="5">
        <f t="shared" si="217"/>
        <v>56</v>
      </c>
      <c r="Q2315" s="27" t="str">
        <f t="shared" si="218"/>
        <v>music</v>
      </c>
      <c r="R2315" s="27" t="str">
        <f t="shared" si="219"/>
        <v>indie rock</v>
      </c>
      <c r="S2315" s="14">
        <f t="shared" si="220"/>
        <v>41002.750300925924</v>
      </c>
      <c r="T2315" s="14">
        <f t="shared" si="221"/>
        <v>41032.750300925924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5">
        <v>1200</v>
      </c>
      <c r="E2316" s="5">
        <v>1883.64</v>
      </c>
      <c r="F2316" s="12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157</v>
      </c>
      <c r="P2316" s="5">
        <f t="shared" si="217"/>
        <v>37.67</v>
      </c>
      <c r="Q2316" s="27" t="str">
        <f t="shared" si="218"/>
        <v>music</v>
      </c>
      <c r="R2316" s="27" t="str">
        <f t="shared" si="219"/>
        <v>indie rock</v>
      </c>
      <c r="S2316" s="14">
        <f t="shared" si="220"/>
        <v>41037.343252314815</v>
      </c>
      <c r="T2316" s="14">
        <f t="shared" si="221"/>
        <v>41067.343252314815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5">
        <v>2500</v>
      </c>
      <c r="E2317" s="5">
        <v>2565</v>
      </c>
      <c r="F2317" s="12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103</v>
      </c>
      <c r="P2317" s="5">
        <f t="shared" si="217"/>
        <v>40.08</v>
      </c>
      <c r="Q2317" s="27" t="str">
        <f t="shared" si="218"/>
        <v>music</v>
      </c>
      <c r="R2317" s="27" t="str">
        <f t="shared" si="219"/>
        <v>indie rock</v>
      </c>
      <c r="S2317" s="14">
        <f t="shared" si="220"/>
        <v>41004.517858796295</v>
      </c>
      <c r="T2317" s="14">
        <f t="shared" si="221"/>
        <v>41034.517858796295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5">
        <v>15000</v>
      </c>
      <c r="E2318" s="5">
        <v>15606.4</v>
      </c>
      <c r="F2318" s="12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</v>
      </c>
      <c r="P2318" s="5">
        <f t="shared" si="217"/>
        <v>78.03</v>
      </c>
      <c r="Q2318" s="27" t="str">
        <f t="shared" si="218"/>
        <v>music</v>
      </c>
      <c r="R2318" s="27" t="str">
        <f t="shared" si="219"/>
        <v>indie rock</v>
      </c>
      <c r="S2318" s="14">
        <f t="shared" si="220"/>
        <v>40079.516782407409</v>
      </c>
      <c r="T2318" s="14">
        <f t="shared" si="221"/>
        <v>40156.558333333334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5">
        <v>400</v>
      </c>
      <c r="E2319" s="5">
        <v>416</v>
      </c>
      <c r="F2319" s="12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5">
        <f t="shared" si="217"/>
        <v>18.91</v>
      </c>
      <c r="Q2319" s="27" t="str">
        <f t="shared" si="218"/>
        <v>music</v>
      </c>
      <c r="R2319" s="27" t="str">
        <f t="shared" si="219"/>
        <v>indie rock</v>
      </c>
      <c r="S2319" s="14">
        <f t="shared" si="220"/>
        <v>40192.33390046296</v>
      </c>
      <c r="T2319" s="14">
        <f t="shared" si="221"/>
        <v>40224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5">
        <v>5000</v>
      </c>
      <c r="E2320" s="5">
        <v>6053</v>
      </c>
      <c r="F2320" s="12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</v>
      </c>
      <c r="P2320" s="5">
        <f t="shared" si="217"/>
        <v>37.130000000000003</v>
      </c>
      <c r="Q2320" s="27" t="str">
        <f t="shared" si="218"/>
        <v>music</v>
      </c>
      <c r="R2320" s="27" t="str">
        <f t="shared" si="219"/>
        <v>indie rock</v>
      </c>
      <c r="S2320" s="14">
        <f t="shared" si="220"/>
        <v>40050.435347222221</v>
      </c>
      <c r="T2320" s="14">
        <f t="shared" si="221"/>
        <v>40081.957638888889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5">
        <v>3000</v>
      </c>
      <c r="E2321" s="5">
        <v>3231</v>
      </c>
      <c r="F2321" s="12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108</v>
      </c>
      <c r="P2321" s="5">
        <f t="shared" si="217"/>
        <v>41.96</v>
      </c>
      <c r="Q2321" s="27" t="str">
        <f t="shared" si="218"/>
        <v>music</v>
      </c>
      <c r="R2321" s="27" t="str">
        <f t="shared" si="219"/>
        <v>indie rock</v>
      </c>
      <c r="S2321" s="14">
        <f t="shared" si="220"/>
        <v>41592.873668981476</v>
      </c>
      <c r="T2321" s="14">
        <f t="shared" si="221"/>
        <v>41622.873668981476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5">
        <v>5000</v>
      </c>
      <c r="E2322" s="5">
        <v>5433</v>
      </c>
      <c r="F2322" s="1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109.00000000000001</v>
      </c>
      <c r="P2322" s="5">
        <f t="shared" si="217"/>
        <v>61.04</v>
      </c>
      <c r="Q2322" s="27" t="str">
        <f t="shared" si="218"/>
        <v>music</v>
      </c>
      <c r="R2322" s="27" t="str">
        <f t="shared" si="219"/>
        <v>indie rock</v>
      </c>
      <c r="S2322" s="14">
        <f t="shared" si="220"/>
        <v>41696.608796296292</v>
      </c>
      <c r="T2322" s="14">
        <f t="shared" si="221"/>
        <v>41731.567129629628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5">
        <v>10557</v>
      </c>
      <c r="E2323" s="5">
        <v>4130</v>
      </c>
      <c r="F2323" s="12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</v>
      </c>
      <c r="P2323" s="5">
        <f t="shared" si="217"/>
        <v>64.53</v>
      </c>
      <c r="Q2323" s="27" t="str">
        <f t="shared" si="218"/>
        <v>food</v>
      </c>
      <c r="R2323" s="27" t="str">
        <f t="shared" si="219"/>
        <v>small batch</v>
      </c>
      <c r="S2323" s="14">
        <f t="shared" si="220"/>
        <v>42799.052094907405</v>
      </c>
      <c r="T2323" s="14">
        <f t="shared" si="221"/>
        <v>42829.010428240734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5">
        <v>2700</v>
      </c>
      <c r="E2324" s="5">
        <v>85</v>
      </c>
      <c r="F2324" s="12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</v>
      </c>
      <c r="P2324" s="5">
        <f t="shared" si="217"/>
        <v>21.25</v>
      </c>
      <c r="Q2324" s="27" t="str">
        <f t="shared" si="218"/>
        <v>food</v>
      </c>
      <c r="R2324" s="27" t="str">
        <f t="shared" si="219"/>
        <v>small batch</v>
      </c>
      <c r="S2324" s="14">
        <f t="shared" si="220"/>
        <v>42804.687141203707</v>
      </c>
      <c r="T2324" s="14">
        <f t="shared" si="221"/>
        <v>42834.645474537036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5">
        <v>250</v>
      </c>
      <c r="E2325" s="5">
        <v>120</v>
      </c>
      <c r="F2325" s="12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5">
        <f t="shared" si="217"/>
        <v>30</v>
      </c>
      <c r="Q2325" s="27" t="str">
        <f t="shared" si="218"/>
        <v>food</v>
      </c>
      <c r="R2325" s="27" t="str">
        <f t="shared" si="219"/>
        <v>small batch</v>
      </c>
      <c r="S2325" s="14">
        <f t="shared" si="220"/>
        <v>42807.54684027777</v>
      </c>
      <c r="T2325" s="14">
        <f t="shared" si="221"/>
        <v>42814.54684027777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5">
        <v>7500</v>
      </c>
      <c r="E2326" s="5">
        <v>1555</v>
      </c>
      <c r="F2326" s="12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21</v>
      </c>
      <c r="P2326" s="5">
        <f t="shared" si="217"/>
        <v>25.49</v>
      </c>
      <c r="Q2326" s="27" t="str">
        <f t="shared" si="218"/>
        <v>food</v>
      </c>
      <c r="R2326" s="27" t="str">
        <f t="shared" si="219"/>
        <v>small batch</v>
      </c>
      <c r="S2326" s="14">
        <f t="shared" si="220"/>
        <v>42790.67690972222</v>
      </c>
      <c r="T2326" s="14">
        <f t="shared" si="221"/>
        <v>42820.635243055549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5">
        <v>1000</v>
      </c>
      <c r="E2327" s="5">
        <v>80</v>
      </c>
      <c r="F2327" s="12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5">
        <f t="shared" si="217"/>
        <v>11.43</v>
      </c>
      <c r="Q2327" s="27" t="str">
        <f t="shared" si="218"/>
        <v>food</v>
      </c>
      <c r="R2327" s="27" t="str">
        <f t="shared" si="219"/>
        <v>small batch</v>
      </c>
      <c r="S2327" s="14">
        <f t="shared" si="220"/>
        <v>42793.814016203702</v>
      </c>
      <c r="T2327" s="14">
        <f t="shared" si="221"/>
        <v>42823.772349537037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5">
        <v>15000</v>
      </c>
      <c r="E2328" s="5">
        <v>108</v>
      </c>
      <c r="F2328" s="12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1</v>
      </c>
      <c r="P2328" s="5">
        <f t="shared" si="217"/>
        <v>108</v>
      </c>
      <c r="Q2328" s="27" t="str">
        <f t="shared" si="218"/>
        <v>food</v>
      </c>
      <c r="R2328" s="27" t="str">
        <f t="shared" si="219"/>
        <v>small batch</v>
      </c>
      <c r="S2328" s="14">
        <f t="shared" si="220"/>
        <v>42803.825787037036</v>
      </c>
      <c r="T2328" s="14">
        <f t="shared" si="221"/>
        <v>42855.499999999993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5">
        <v>35000</v>
      </c>
      <c r="E2329" s="5">
        <v>184133.01</v>
      </c>
      <c r="F2329" s="12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</v>
      </c>
      <c r="P2329" s="5">
        <f t="shared" si="217"/>
        <v>54.88</v>
      </c>
      <c r="Q2329" s="27" t="str">
        <f t="shared" si="218"/>
        <v>food</v>
      </c>
      <c r="R2329" s="27" t="str">
        <f t="shared" si="219"/>
        <v>small batch</v>
      </c>
      <c r="S2329" s="14">
        <f t="shared" si="220"/>
        <v>41842.708796296298</v>
      </c>
      <c r="T2329" s="14">
        <f t="shared" si="221"/>
        <v>41877.708796296298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5">
        <v>10000</v>
      </c>
      <c r="E2330" s="5">
        <v>25445</v>
      </c>
      <c r="F2330" s="12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</v>
      </c>
      <c r="P2330" s="5">
        <f t="shared" si="217"/>
        <v>47.38</v>
      </c>
      <c r="Q2330" s="27" t="str">
        <f t="shared" si="218"/>
        <v>food</v>
      </c>
      <c r="R2330" s="27" t="str">
        <f t="shared" si="219"/>
        <v>small batch</v>
      </c>
      <c r="S2330" s="14">
        <f t="shared" si="220"/>
        <v>42139.573344907411</v>
      </c>
      <c r="T2330" s="14">
        <f t="shared" si="221"/>
        <v>42169.573344907411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5">
        <v>25000</v>
      </c>
      <c r="E2331" s="5">
        <v>26480</v>
      </c>
      <c r="F2331" s="12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106</v>
      </c>
      <c r="P2331" s="5">
        <f t="shared" si="217"/>
        <v>211.84</v>
      </c>
      <c r="Q2331" s="27" t="str">
        <f t="shared" si="218"/>
        <v>food</v>
      </c>
      <c r="R2331" s="27" t="str">
        <f t="shared" si="219"/>
        <v>small batch</v>
      </c>
      <c r="S2331" s="14">
        <f t="shared" si="220"/>
        <v>41807.416041666664</v>
      </c>
      <c r="T2331" s="14">
        <f t="shared" si="221"/>
        <v>41837.416041666664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5">
        <v>35000</v>
      </c>
      <c r="E2332" s="5">
        <v>35848</v>
      </c>
      <c r="F2332" s="1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</v>
      </c>
      <c r="P2332" s="5">
        <f t="shared" si="217"/>
        <v>219.93</v>
      </c>
      <c r="Q2332" s="27" t="str">
        <f t="shared" si="218"/>
        <v>food</v>
      </c>
      <c r="R2332" s="27" t="str">
        <f t="shared" si="219"/>
        <v>small batch</v>
      </c>
      <c r="S2332" s="14">
        <f t="shared" si="220"/>
        <v>42332.691469907404</v>
      </c>
      <c r="T2332" s="14">
        <f t="shared" si="221"/>
        <v>42362.791666666664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5">
        <v>8000</v>
      </c>
      <c r="E2333" s="5">
        <v>11545.1</v>
      </c>
      <c r="F2333" s="12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</v>
      </c>
      <c r="P2333" s="5">
        <f t="shared" si="217"/>
        <v>40.799999999999997</v>
      </c>
      <c r="Q2333" s="27" t="str">
        <f t="shared" si="218"/>
        <v>food</v>
      </c>
      <c r="R2333" s="27" t="str">
        <f t="shared" si="219"/>
        <v>small batch</v>
      </c>
      <c r="S2333" s="14">
        <f t="shared" si="220"/>
        <v>41838.797337962962</v>
      </c>
      <c r="T2333" s="14">
        <f t="shared" si="221"/>
        <v>41868.797337962962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5">
        <v>25000</v>
      </c>
      <c r="E2334" s="5">
        <v>26577</v>
      </c>
      <c r="F2334" s="12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</v>
      </c>
      <c r="P2334" s="5">
        <f t="shared" si="217"/>
        <v>75.5</v>
      </c>
      <c r="Q2334" s="27" t="str">
        <f t="shared" si="218"/>
        <v>food</v>
      </c>
      <c r="R2334" s="27" t="str">
        <f t="shared" si="219"/>
        <v>small batch</v>
      </c>
      <c r="S2334" s="14">
        <f t="shared" si="220"/>
        <v>42011.419803240737</v>
      </c>
      <c r="T2334" s="14">
        <f t="shared" si="221"/>
        <v>42041.419803240737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5">
        <v>600</v>
      </c>
      <c r="E2335" s="5">
        <v>1273</v>
      </c>
      <c r="F2335" s="12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</v>
      </c>
      <c r="P2335" s="5">
        <f t="shared" si="217"/>
        <v>13.54</v>
      </c>
      <c r="Q2335" s="27" t="str">
        <f t="shared" si="218"/>
        <v>food</v>
      </c>
      <c r="R2335" s="27" t="str">
        <f t="shared" si="219"/>
        <v>small batch</v>
      </c>
      <c r="S2335" s="14">
        <f t="shared" si="220"/>
        <v>41767.442013888889</v>
      </c>
      <c r="T2335" s="14">
        <f t="shared" si="221"/>
        <v>41788.534722222219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5">
        <v>4000</v>
      </c>
      <c r="E2336" s="5">
        <v>4078</v>
      </c>
      <c r="F2336" s="12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102</v>
      </c>
      <c r="P2336" s="5">
        <f t="shared" si="217"/>
        <v>60.87</v>
      </c>
      <c r="Q2336" s="27" t="str">
        <f t="shared" si="218"/>
        <v>food</v>
      </c>
      <c r="R2336" s="27" t="str">
        <f t="shared" si="219"/>
        <v>small batch</v>
      </c>
      <c r="S2336" s="14">
        <f t="shared" si="220"/>
        <v>41918.461782407401</v>
      </c>
      <c r="T2336" s="14">
        <f t="shared" si="221"/>
        <v>41948.523611111108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5">
        <v>25000</v>
      </c>
      <c r="E2337" s="5">
        <v>25568</v>
      </c>
      <c r="F2337" s="12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</v>
      </c>
      <c r="P2337" s="5">
        <f t="shared" si="217"/>
        <v>115.69</v>
      </c>
      <c r="Q2337" s="27" t="str">
        <f t="shared" si="218"/>
        <v>food</v>
      </c>
      <c r="R2337" s="27" t="str">
        <f t="shared" si="219"/>
        <v>small batch</v>
      </c>
      <c r="S2337" s="14">
        <f t="shared" si="220"/>
        <v>41771.363923611112</v>
      </c>
      <c r="T2337" s="14">
        <f t="shared" si="221"/>
        <v>41801.363923611112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5">
        <v>20000</v>
      </c>
      <c r="E2338" s="5">
        <v>104146.51</v>
      </c>
      <c r="F2338" s="12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521</v>
      </c>
      <c r="P2338" s="5">
        <f t="shared" si="217"/>
        <v>48.1</v>
      </c>
      <c r="Q2338" s="27" t="str">
        <f t="shared" si="218"/>
        <v>food</v>
      </c>
      <c r="R2338" s="27" t="str">
        <f t="shared" si="219"/>
        <v>small batch</v>
      </c>
      <c r="S2338" s="14">
        <f t="shared" si="220"/>
        <v>41666.716377314813</v>
      </c>
      <c r="T2338" s="14">
        <f t="shared" si="221"/>
        <v>41706.716377314813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5">
        <v>12000</v>
      </c>
      <c r="E2339" s="5">
        <v>13279</v>
      </c>
      <c r="F2339" s="12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111.00000000000001</v>
      </c>
      <c r="P2339" s="5">
        <f t="shared" si="217"/>
        <v>74.180000000000007</v>
      </c>
      <c r="Q2339" s="27" t="str">
        <f t="shared" si="218"/>
        <v>food</v>
      </c>
      <c r="R2339" s="27" t="str">
        <f t="shared" si="219"/>
        <v>small batch</v>
      </c>
      <c r="S2339" s="14">
        <f t="shared" si="220"/>
        <v>41786.432210648149</v>
      </c>
      <c r="T2339" s="14">
        <f t="shared" si="221"/>
        <v>41816.432210648149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5">
        <v>15000</v>
      </c>
      <c r="E2340" s="5">
        <v>15171.5</v>
      </c>
      <c r="F2340" s="12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</v>
      </c>
      <c r="P2340" s="5">
        <f t="shared" si="217"/>
        <v>123.35</v>
      </c>
      <c r="Q2340" s="27" t="str">
        <f t="shared" si="218"/>
        <v>food</v>
      </c>
      <c r="R2340" s="27" t="str">
        <f t="shared" si="219"/>
        <v>small batch</v>
      </c>
      <c r="S2340" s="14">
        <f t="shared" si="220"/>
        <v>41789.688472222217</v>
      </c>
      <c r="T2340" s="14">
        <f t="shared" si="221"/>
        <v>41819.688472222217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5">
        <v>25000</v>
      </c>
      <c r="E2341" s="5">
        <v>73552</v>
      </c>
      <c r="F2341" s="12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</v>
      </c>
      <c r="P2341" s="5">
        <f t="shared" si="217"/>
        <v>66.62</v>
      </c>
      <c r="Q2341" s="27" t="str">
        <f t="shared" si="218"/>
        <v>food</v>
      </c>
      <c r="R2341" s="27" t="str">
        <f t="shared" si="219"/>
        <v>small batch</v>
      </c>
      <c r="S2341" s="14">
        <f t="shared" si="220"/>
        <v>42692.591539351844</v>
      </c>
      <c r="T2341" s="14">
        <f t="shared" si="221"/>
        <v>42723.124305555553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5">
        <v>40000</v>
      </c>
      <c r="E2342" s="5">
        <v>42311</v>
      </c>
      <c r="F2342" s="1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106</v>
      </c>
      <c r="P2342" s="5">
        <f t="shared" si="217"/>
        <v>104.99</v>
      </c>
      <c r="Q2342" s="27" t="str">
        <f t="shared" si="218"/>
        <v>food</v>
      </c>
      <c r="R2342" s="27" t="str">
        <f t="shared" si="219"/>
        <v>small batch</v>
      </c>
      <c r="S2342" s="14">
        <f t="shared" si="220"/>
        <v>42643.434467592589</v>
      </c>
      <c r="T2342" s="14">
        <f t="shared" si="221"/>
        <v>42673.434467592589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5">
        <v>5000</v>
      </c>
      <c r="E2343" s="5">
        <v>0</v>
      </c>
      <c r="F2343" s="12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>
        <f t="shared" si="217"/>
        <v>0</v>
      </c>
      <c r="Q2343" s="27" t="str">
        <f t="shared" si="218"/>
        <v>technology</v>
      </c>
      <c r="R2343" s="27" t="str">
        <f t="shared" si="219"/>
        <v>web</v>
      </c>
      <c r="S2343" s="14">
        <f t="shared" si="220"/>
        <v>42167.605370370373</v>
      </c>
      <c r="T2343" s="14">
        <f t="shared" si="221"/>
        <v>42197.605370370373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5">
        <v>5500</v>
      </c>
      <c r="E2344" s="5">
        <v>0</v>
      </c>
      <c r="F2344" s="12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>
        <f t="shared" si="217"/>
        <v>0</v>
      </c>
      <c r="Q2344" s="27" t="str">
        <f t="shared" si="218"/>
        <v>technology</v>
      </c>
      <c r="R2344" s="27" t="str">
        <f t="shared" si="219"/>
        <v>web</v>
      </c>
      <c r="S2344" s="14">
        <f t="shared" si="220"/>
        <v>41897.49386574074</v>
      </c>
      <c r="T2344" s="14">
        <f t="shared" si="221"/>
        <v>41918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5">
        <v>10000</v>
      </c>
      <c r="E2345" s="5">
        <v>300</v>
      </c>
      <c r="F2345" s="12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5">
        <f t="shared" si="217"/>
        <v>300</v>
      </c>
      <c r="Q2345" s="27" t="str">
        <f t="shared" si="218"/>
        <v>technology</v>
      </c>
      <c r="R2345" s="27" t="str">
        <f t="shared" si="219"/>
        <v>web</v>
      </c>
      <c r="S2345" s="14">
        <f t="shared" si="220"/>
        <v>42327.616956018515</v>
      </c>
      <c r="T2345" s="14">
        <f t="shared" si="221"/>
        <v>42377.615972222215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5">
        <v>1000</v>
      </c>
      <c r="E2346" s="5">
        <v>1</v>
      </c>
      <c r="F2346" s="12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</v>
      </c>
      <c r="P2346" s="5">
        <f t="shared" si="217"/>
        <v>1</v>
      </c>
      <c r="Q2346" s="27" t="str">
        <f t="shared" si="218"/>
        <v>technology</v>
      </c>
      <c r="R2346" s="27" t="str">
        <f t="shared" si="219"/>
        <v>web</v>
      </c>
      <c r="S2346" s="14">
        <f t="shared" si="220"/>
        <v>42515.519317129627</v>
      </c>
      <c r="T2346" s="14">
        <f t="shared" si="221"/>
        <v>42545.519317129627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5">
        <v>3000</v>
      </c>
      <c r="E2347" s="5">
        <v>0</v>
      </c>
      <c r="F2347" s="12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>
        <f t="shared" si="217"/>
        <v>0</v>
      </c>
      <c r="Q2347" s="27" t="str">
        <f t="shared" si="218"/>
        <v>technology</v>
      </c>
      <c r="R2347" s="27" t="str">
        <f t="shared" si="219"/>
        <v>web</v>
      </c>
      <c r="S2347" s="14">
        <f t="shared" si="220"/>
        <v>42059.79347222222</v>
      </c>
      <c r="T2347" s="14">
        <f t="shared" si="221"/>
        <v>42094.777083333327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5">
        <v>60000</v>
      </c>
      <c r="E2348" s="5">
        <v>39</v>
      </c>
      <c r="F2348" s="12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0</v>
      </c>
      <c r="P2348" s="5">
        <f t="shared" si="217"/>
        <v>13</v>
      </c>
      <c r="Q2348" s="27" t="str">
        <f t="shared" si="218"/>
        <v>technology</v>
      </c>
      <c r="R2348" s="27" t="str">
        <f t="shared" si="219"/>
        <v>web</v>
      </c>
      <c r="S2348" s="14">
        <f t="shared" si="220"/>
        <v>42615.590636574074</v>
      </c>
      <c r="T2348" s="14">
        <f t="shared" si="221"/>
        <v>42660.590636574074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5">
        <v>1000</v>
      </c>
      <c r="E2349" s="5">
        <v>15</v>
      </c>
      <c r="F2349" s="12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2</v>
      </c>
      <c r="P2349" s="5">
        <f t="shared" si="217"/>
        <v>15</v>
      </c>
      <c r="Q2349" s="27" t="str">
        <f t="shared" si="218"/>
        <v>technology</v>
      </c>
      <c r="R2349" s="27" t="str">
        <f t="shared" si="219"/>
        <v>web</v>
      </c>
      <c r="S2349" s="14">
        <f t="shared" si="220"/>
        <v>42577.399027777778</v>
      </c>
      <c r="T2349" s="14">
        <f t="shared" si="221"/>
        <v>42607.399027777778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5">
        <v>70000</v>
      </c>
      <c r="E2350" s="5">
        <v>270</v>
      </c>
      <c r="F2350" s="12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</v>
      </c>
      <c r="P2350" s="5">
        <f t="shared" si="217"/>
        <v>54</v>
      </c>
      <c r="Q2350" s="27" t="str">
        <f t="shared" si="218"/>
        <v>technology</v>
      </c>
      <c r="R2350" s="27" t="str">
        <f t="shared" si="219"/>
        <v>web</v>
      </c>
      <c r="S2350" s="14">
        <f t="shared" si="220"/>
        <v>42360.723819444444</v>
      </c>
      <c r="T2350" s="14">
        <f t="shared" si="221"/>
        <v>42420.723819444444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5">
        <v>474900</v>
      </c>
      <c r="E2351" s="5">
        <v>0</v>
      </c>
      <c r="F2351" s="12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>
        <f t="shared" si="217"/>
        <v>0</v>
      </c>
      <c r="Q2351" s="27" t="str">
        <f t="shared" si="218"/>
        <v>technology</v>
      </c>
      <c r="R2351" s="27" t="str">
        <f t="shared" si="219"/>
        <v>web</v>
      </c>
      <c r="S2351" s="14">
        <f t="shared" si="220"/>
        <v>42198.567453703705</v>
      </c>
      <c r="T2351" s="14">
        <f t="shared" si="221"/>
        <v>42227.567453703705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5">
        <v>50000</v>
      </c>
      <c r="E2352" s="5">
        <v>0</v>
      </c>
      <c r="F2352" s="1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>
        <f t="shared" si="217"/>
        <v>0</v>
      </c>
      <c r="Q2352" s="27" t="str">
        <f t="shared" si="218"/>
        <v>technology</v>
      </c>
      <c r="R2352" s="27" t="str">
        <f t="shared" si="219"/>
        <v>web</v>
      </c>
      <c r="S2352" s="14">
        <f t="shared" si="220"/>
        <v>42708.633912037032</v>
      </c>
      <c r="T2352" s="14">
        <f t="shared" si="221"/>
        <v>42738.633912037032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5">
        <v>18900</v>
      </c>
      <c r="E2353" s="5">
        <v>108</v>
      </c>
      <c r="F2353" s="12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1</v>
      </c>
      <c r="P2353" s="5">
        <f t="shared" si="217"/>
        <v>15.43</v>
      </c>
      <c r="Q2353" s="27" t="str">
        <f t="shared" si="218"/>
        <v>technology</v>
      </c>
      <c r="R2353" s="27" t="str">
        <f t="shared" si="219"/>
        <v>web</v>
      </c>
      <c r="S2353" s="14">
        <f t="shared" si="220"/>
        <v>42093.892812500002</v>
      </c>
      <c r="T2353" s="14">
        <f t="shared" si="221"/>
        <v>42123.892812500002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5">
        <v>2000</v>
      </c>
      <c r="E2354" s="5">
        <v>0</v>
      </c>
      <c r="F2354" s="12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>
        <f t="shared" si="217"/>
        <v>0</v>
      </c>
      <c r="Q2354" s="27" t="str">
        <f t="shared" si="218"/>
        <v>technology</v>
      </c>
      <c r="R2354" s="27" t="str">
        <f t="shared" si="219"/>
        <v>web</v>
      </c>
      <c r="S2354" s="14">
        <f t="shared" si="220"/>
        <v>42101.425370370365</v>
      </c>
      <c r="T2354" s="14">
        <f t="shared" si="221"/>
        <v>42161.425370370365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5">
        <v>1000</v>
      </c>
      <c r="E2355" s="5">
        <v>0</v>
      </c>
      <c r="F2355" s="12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>
        <f t="shared" si="217"/>
        <v>0</v>
      </c>
      <c r="Q2355" s="27" t="str">
        <f t="shared" si="218"/>
        <v>technology</v>
      </c>
      <c r="R2355" s="27" t="str">
        <f t="shared" si="219"/>
        <v>web</v>
      </c>
      <c r="S2355" s="14">
        <f t="shared" si="220"/>
        <v>42103.467847222222</v>
      </c>
      <c r="T2355" s="14">
        <f t="shared" si="221"/>
        <v>42115.467847222222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5">
        <v>35000</v>
      </c>
      <c r="E2356" s="5">
        <v>25</v>
      </c>
      <c r="F2356" s="12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0</v>
      </c>
      <c r="P2356" s="5">
        <f t="shared" si="217"/>
        <v>25</v>
      </c>
      <c r="Q2356" s="27" t="str">
        <f t="shared" si="218"/>
        <v>technology</v>
      </c>
      <c r="R2356" s="27" t="str">
        <f t="shared" si="219"/>
        <v>web</v>
      </c>
      <c r="S2356" s="14">
        <f t="shared" si="220"/>
        <v>41954.51458333333</v>
      </c>
      <c r="T2356" s="14">
        <f t="shared" si="221"/>
        <v>42014.51458333333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5">
        <v>8000</v>
      </c>
      <c r="E2357" s="5">
        <v>55</v>
      </c>
      <c r="F2357" s="12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1</v>
      </c>
      <c r="P2357" s="5">
        <f t="shared" si="217"/>
        <v>27.5</v>
      </c>
      <c r="Q2357" s="27" t="str">
        <f t="shared" si="218"/>
        <v>technology</v>
      </c>
      <c r="R2357" s="27" t="str">
        <f t="shared" si="219"/>
        <v>web</v>
      </c>
      <c r="S2357" s="14">
        <f t="shared" si="220"/>
        <v>42096.709907407399</v>
      </c>
      <c r="T2357" s="14">
        <f t="shared" si="221"/>
        <v>42126.709907407399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5">
        <v>10000</v>
      </c>
      <c r="E2358" s="5">
        <v>0</v>
      </c>
      <c r="F2358" s="12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>
        <f t="shared" si="217"/>
        <v>0</v>
      </c>
      <c r="Q2358" s="27" t="str">
        <f t="shared" si="218"/>
        <v>technology</v>
      </c>
      <c r="R2358" s="27" t="str">
        <f t="shared" si="219"/>
        <v>web</v>
      </c>
      <c r="S2358" s="14">
        <f t="shared" si="220"/>
        <v>42130.575277777774</v>
      </c>
      <c r="T2358" s="14">
        <f t="shared" si="221"/>
        <v>42160.575277777774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5">
        <v>27000</v>
      </c>
      <c r="E2359" s="5">
        <v>0</v>
      </c>
      <c r="F2359" s="12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>
        <f t="shared" si="217"/>
        <v>0</v>
      </c>
      <c r="Q2359" s="27" t="str">
        <f t="shared" si="218"/>
        <v>technology</v>
      </c>
      <c r="R2359" s="27" t="str">
        <f t="shared" si="219"/>
        <v>web</v>
      </c>
      <c r="S2359" s="14">
        <f t="shared" si="220"/>
        <v>42264.411782407398</v>
      </c>
      <c r="T2359" s="14">
        <f t="shared" si="221"/>
        <v>42294.411782407398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5">
        <v>1500</v>
      </c>
      <c r="E2360" s="5">
        <v>0</v>
      </c>
      <c r="F2360" s="12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>
        <f t="shared" si="217"/>
        <v>0</v>
      </c>
      <c r="Q2360" s="27" t="str">
        <f t="shared" si="218"/>
        <v>technology</v>
      </c>
      <c r="R2360" s="27" t="str">
        <f t="shared" si="219"/>
        <v>web</v>
      </c>
      <c r="S2360" s="14">
        <f t="shared" si="220"/>
        <v>41978.722638888888</v>
      </c>
      <c r="T2360" s="14">
        <f t="shared" si="221"/>
        <v>42034.818749999999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5">
        <v>7500</v>
      </c>
      <c r="E2361" s="5">
        <v>1101</v>
      </c>
      <c r="F2361" s="12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15</v>
      </c>
      <c r="P2361" s="5">
        <f t="shared" si="217"/>
        <v>367</v>
      </c>
      <c r="Q2361" s="27" t="str">
        <f t="shared" si="218"/>
        <v>technology</v>
      </c>
      <c r="R2361" s="27" t="str">
        <f t="shared" si="219"/>
        <v>web</v>
      </c>
      <c r="S2361" s="14">
        <f t="shared" si="220"/>
        <v>42159.441249999996</v>
      </c>
      <c r="T2361" s="14">
        <f t="shared" si="221"/>
        <v>42219.441249999996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5">
        <v>5000</v>
      </c>
      <c r="E2362" s="5">
        <v>2</v>
      </c>
      <c r="F2362" s="1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</v>
      </c>
      <c r="P2362" s="5">
        <f t="shared" si="217"/>
        <v>2</v>
      </c>
      <c r="Q2362" s="27" t="str">
        <f t="shared" si="218"/>
        <v>technology</v>
      </c>
      <c r="R2362" s="27" t="str">
        <f t="shared" si="219"/>
        <v>web</v>
      </c>
      <c r="S2362" s="14">
        <f t="shared" si="220"/>
        <v>42377.498611111114</v>
      </c>
      <c r="T2362" s="14">
        <f t="shared" si="221"/>
        <v>42407.498611111114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5">
        <v>200</v>
      </c>
      <c r="E2363" s="5">
        <v>0</v>
      </c>
      <c r="F2363" s="12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>
        <f t="shared" si="217"/>
        <v>0</v>
      </c>
      <c r="Q2363" s="27" t="str">
        <f t="shared" si="218"/>
        <v>technology</v>
      </c>
      <c r="R2363" s="27" t="str">
        <f t="shared" si="219"/>
        <v>web</v>
      </c>
      <c r="S2363" s="14">
        <f t="shared" si="220"/>
        <v>42466.650555555556</v>
      </c>
      <c r="T2363" s="14">
        <f t="shared" si="221"/>
        <v>42490.708333333336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5">
        <v>420</v>
      </c>
      <c r="E2364" s="5">
        <v>120</v>
      </c>
      <c r="F2364" s="12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28.999999999999996</v>
      </c>
      <c r="P2364" s="5">
        <f t="shared" si="217"/>
        <v>60</v>
      </c>
      <c r="Q2364" s="27" t="str">
        <f t="shared" si="218"/>
        <v>technology</v>
      </c>
      <c r="R2364" s="27" t="str">
        <f t="shared" si="219"/>
        <v>web</v>
      </c>
      <c r="S2364" s="14">
        <f t="shared" si="220"/>
        <v>41954.47997685185</v>
      </c>
      <c r="T2364" s="14">
        <f t="shared" si="221"/>
        <v>41984.47997685185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5">
        <v>175000</v>
      </c>
      <c r="E2365" s="5">
        <v>0</v>
      </c>
      <c r="F2365" s="12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>
        <f t="shared" si="217"/>
        <v>0</v>
      </c>
      <c r="Q2365" s="27" t="str">
        <f t="shared" si="218"/>
        <v>technology</v>
      </c>
      <c r="R2365" s="27" t="str">
        <f t="shared" si="219"/>
        <v>web</v>
      </c>
      <c r="S2365" s="14">
        <f t="shared" si="220"/>
        <v>42321.803240740737</v>
      </c>
      <c r="T2365" s="14">
        <f t="shared" si="221"/>
        <v>42366.803240740737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5">
        <v>128</v>
      </c>
      <c r="E2366" s="5">
        <v>0</v>
      </c>
      <c r="F2366" s="12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>
        <f t="shared" si="217"/>
        <v>0</v>
      </c>
      <c r="Q2366" s="27" t="str">
        <f t="shared" si="218"/>
        <v>technology</v>
      </c>
      <c r="R2366" s="27" t="str">
        <f t="shared" si="219"/>
        <v>web</v>
      </c>
      <c r="S2366" s="14">
        <f t="shared" si="220"/>
        <v>42248.726342592585</v>
      </c>
      <c r="T2366" s="14">
        <f t="shared" si="221"/>
        <v>42303.726342592585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5">
        <v>1000</v>
      </c>
      <c r="E2367" s="5">
        <v>0</v>
      </c>
      <c r="F2367" s="12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>
        <f t="shared" si="217"/>
        <v>0</v>
      </c>
      <c r="Q2367" s="27" t="str">
        <f t="shared" si="218"/>
        <v>technology</v>
      </c>
      <c r="R2367" s="27" t="str">
        <f t="shared" si="219"/>
        <v>web</v>
      </c>
      <c r="S2367" s="14">
        <f t="shared" si="220"/>
        <v>42346.528067129628</v>
      </c>
      <c r="T2367" s="14">
        <f t="shared" si="221"/>
        <v>42386.749999999993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5">
        <v>25000</v>
      </c>
      <c r="E2368" s="5">
        <v>2630</v>
      </c>
      <c r="F2368" s="12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11</v>
      </c>
      <c r="P2368" s="5">
        <f t="shared" si="217"/>
        <v>97.41</v>
      </c>
      <c r="Q2368" s="27" t="str">
        <f t="shared" si="218"/>
        <v>technology</v>
      </c>
      <c r="R2368" s="27" t="str">
        <f t="shared" si="219"/>
        <v>web</v>
      </c>
      <c r="S2368" s="14">
        <f t="shared" si="220"/>
        <v>42268.323298611103</v>
      </c>
      <c r="T2368" s="14">
        <f t="shared" si="221"/>
        <v>42298.323298611103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5">
        <v>50000</v>
      </c>
      <c r="E2369" s="5">
        <v>670</v>
      </c>
      <c r="F2369" s="12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</v>
      </c>
      <c r="P2369" s="5">
        <f t="shared" si="217"/>
        <v>47.86</v>
      </c>
      <c r="Q2369" s="27" t="str">
        <f t="shared" si="218"/>
        <v>technology</v>
      </c>
      <c r="R2369" s="27" t="str">
        <f t="shared" si="219"/>
        <v>web</v>
      </c>
      <c r="S2369" s="14">
        <f t="shared" si="220"/>
        <v>42425.761759259258</v>
      </c>
      <c r="T2369" s="14">
        <f t="shared" si="221"/>
        <v>42485.720092592594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5">
        <v>40000</v>
      </c>
      <c r="E2370" s="5">
        <v>100</v>
      </c>
      <c r="F2370" s="12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</v>
      </c>
      <c r="P2370" s="5">
        <f t="shared" si="217"/>
        <v>50</v>
      </c>
      <c r="Q2370" s="27" t="str">
        <f t="shared" si="218"/>
        <v>technology</v>
      </c>
      <c r="R2370" s="27" t="str">
        <f t="shared" si="219"/>
        <v>web</v>
      </c>
      <c r="S2370" s="14">
        <f t="shared" si="220"/>
        <v>42063.513483796291</v>
      </c>
      <c r="T2370" s="14">
        <f t="shared" si="221"/>
        <v>42108.471817129634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5">
        <v>25000</v>
      </c>
      <c r="E2371" s="5">
        <v>0</v>
      </c>
      <c r="F2371" s="12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ROUND(E2371/D2371,2)*100</f>
        <v>0</v>
      </c>
      <c r="P2371" s="5">
        <f t="shared" ref="P2371:P2434" si="223">IF(L2371=0,0,ROUND(E2371/L2371,2))</f>
        <v>0</v>
      </c>
      <c r="Q2371" s="27" t="str">
        <f t="shared" ref="Q2371:Q2434" si="224">IF((FIND("/",N2371,1)&gt;0),
LEFT(N2371,(FIND("/",N2371,1)-1)),N2371)</f>
        <v>technology</v>
      </c>
      <c r="R2371" s="27" t="str">
        <f t="shared" ref="R2371:R2434" si="225">IF((FIND("/",N2371,1)&gt;0),
RIGHT(N2371,(LEN(N2371)-1-LEN(Q2371))),"")</f>
        <v>web</v>
      </c>
      <c r="S2371" s="14">
        <f t="shared" ref="S2371:S2434" si="226">(((J2371/60)/60)/24)+DATE(1970,1,1)+(-5/24)</f>
        <v>42380.60429398148</v>
      </c>
      <c r="T2371" s="14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5">
        <v>25000</v>
      </c>
      <c r="E2372" s="5">
        <v>82</v>
      </c>
      <c r="F2372" s="1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</v>
      </c>
      <c r="P2372" s="5">
        <f t="shared" si="223"/>
        <v>20.5</v>
      </c>
      <c r="Q2372" s="27" t="str">
        <f t="shared" si="224"/>
        <v>technology</v>
      </c>
      <c r="R2372" s="27" t="str">
        <f t="shared" si="225"/>
        <v>web</v>
      </c>
      <c r="S2372" s="14">
        <f t="shared" si="226"/>
        <v>41960.980798611105</v>
      </c>
      <c r="T2372" s="14">
        <f t="shared" si="227"/>
        <v>41990.980798611105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5">
        <v>2000</v>
      </c>
      <c r="E2373" s="5">
        <v>0</v>
      </c>
      <c r="F2373" s="12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>
        <f t="shared" si="223"/>
        <v>0</v>
      </c>
      <c r="Q2373" s="27" t="str">
        <f t="shared" si="224"/>
        <v>technology</v>
      </c>
      <c r="R2373" s="27" t="str">
        <f t="shared" si="225"/>
        <v>web</v>
      </c>
      <c r="S2373" s="14">
        <f t="shared" si="226"/>
        <v>42150.569398148145</v>
      </c>
      <c r="T2373" s="14">
        <f t="shared" si="227"/>
        <v>42180.569398148145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5">
        <v>5500</v>
      </c>
      <c r="E2374" s="5">
        <v>180</v>
      </c>
      <c r="F2374" s="12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</v>
      </c>
      <c r="P2374" s="5">
        <f t="shared" si="223"/>
        <v>30</v>
      </c>
      <c r="Q2374" s="27" t="str">
        <f t="shared" si="224"/>
        <v>technology</v>
      </c>
      <c r="R2374" s="27" t="str">
        <f t="shared" si="225"/>
        <v>web</v>
      </c>
      <c r="S2374" s="14">
        <f t="shared" si="226"/>
        <v>42087.860775462956</v>
      </c>
      <c r="T2374" s="14">
        <f t="shared" si="227"/>
        <v>42117.860775462956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5">
        <v>850000</v>
      </c>
      <c r="E2375" s="5">
        <v>50</v>
      </c>
      <c r="F2375" s="12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0</v>
      </c>
      <c r="P2375" s="5">
        <f t="shared" si="223"/>
        <v>50</v>
      </c>
      <c r="Q2375" s="27" t="str">
        <f t="shared" si="224"/>
        <v>technology</v>
      </c>
      <c r="R2375" s="27" t="str">
        <f t="shared" si="225"/>
        <v>web</v>
      </c>
      <c r="S2375" s="14">
        <f t="shared" si="226"/>
        <v>42215.453981481485</v>
      </c>
      <c r="T2375" s="14">
        <f t="shared" si="227"/>
        <v>42245.453981481485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5">
        <v>22000</v>
      </c>
      <c r="E2376" s="5">
        <v>10</v>
      </c>
      <c r="F2376" s="12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0</v>
      </c>
      <c r="P2376" s="5">
        <f t="shared" si="223"/>
        <v>10</v>
      </c>
      <c r="Q2376" s="27" t="str">
        <f t="shared" si="224"/>
        <v>technology</v>
      </c>
      <c r="R2376" s="27" t="str">
        <f t="shared" si="225"/>
        <v>web</v>
      </c>
      <c r="S2376" s="14">
        <f t="shared" si="226"/>
        <v>42017.634953703695</v>
      </c>
      <c r="T2376" s="14">
        <f t="shared" si="227"/>
        <v>42047.634953703695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5">
        <v>10000</v>
      </c>
      <c r="E2377" s="5">
        <v>0</v>
      </c>
      <c r="F2377" s="12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>
        <f t="shared" si="223"/>
        <v>0</v>
      </c>
      <c r="Q2377" s="27" t="str">
        <f t="shared" si="224"/>
        <v>technology</v>
      </c>
      <c r="R2377" s="27" t="str">
        <f t="shared" si="225"/>
        <v>web</v>
      </c>
      <c r="S2377" s="14">
        <f t="shared" si="226"/>
        <v>42592.627743055556</v>
      </c>
      <c r="T2377" s="14">
        <f t="shared" si="227"/>
        <v>42622.627743055556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5">
        <v>3000</v>
      </c>
      <c r="E2378" s="5">
        <v>326.33</v>
      </c>
      <c r="F2378" s="12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11</v>
      </c>
      <c r="P2378" s="5">
        <f t="shared" si="223"/>
        <v>81.58</v>
      </c>
      <c r="Q2378" s="27" t="str">
        <f t="shared" si="224"/>
        <v>technology</v>
      </c>
      <c r="R2378" s="27" t="str">
        <f t="shared" si="225"/>
        <v>web</v>
      </c>
      <c r="S2378" s="14">
        <f t="shared" si="226"/>
        <v>42318.717199074068</v>
      </c>
      <c r="T2378" s="14">
        <f t="shared" si="227"/>
        <v>42348.717199074068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5">
        <v>2500</v>
      </c>
      <c r="E2379" s="5">
        <v>0</v>
      </c>
      <c r="F2379" s="12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>
        <f t="shared" si="223"/>
        <v>0</v>
      </c>
      <c r="Q2379" s="27" t="str">
        <f t="shared" si="224"/>
        <v>technology</v>
      </c>
      <c r="R2379" s="27" t="str">
        <f t="shared" si="225"/>
        <v>web</v>
      </c>
      <c r="S2379" s="14">
        <f t="shared" si="226"/>
        <v>42669.661840277775</v>
      </c>
      <c r="T2379" s="14">
        <f t="shared" si="227"/>
        <v>42699.703506944446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5">
        <v>110000</v>
      </c>
      <c r="E2380" s="5">
        <v>0</v>
      </c>
      <c r="F2380" s="12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>
        <f t="shared" si="223"/>
        <v>0</v>
      </c>
      <c r="Q2380" s="27" t="str">
        <f t="shared" si="224"/>
        <v>technology</v>
      </c>
      <c r="R2380" s="27" t="str">
        <f t="shared" si="225"/>
        <v>web</v>
      </c>
      <c r="S2380" s="14">
        <f t="shared" si="226"/>
        <v>42212.804745370369</v>
      </c>
      <c r="T2380" s="14">
        <f t="shared" si="227"/>
        <v>42241.804745370369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5">
        <v>30000</v>
      </c>
      <c r="E2381" s="5">
        <v>0</v>
      </c>
      <c r="F2381" s="12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>
        <f t="shared" si="223"/>
        <v>0</v>
      </c>
      <c r="Q2381" s="27" t="str">
        <f t="shared" si="224"/>
        <v>technology</v>
      </c>
      <c r="R2381" s="27" t="str">
        <f t="shared" si="225"/>
        <v>web</v>
      </c>
      <c r="S2381" s="14">
        <f t="shared" si="226"/>
        <v>42236.808055555557</v>
      </c>
      <c r="T2381" s="14">
        <f t="shared" si="227"/>
        <v>42281.808055555557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5">
        <v>15000</v>
      </c>
      <c r="E2382" s="5">
        <v>55</v>
      </c>
      <c r="F2382" s="1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</v>
      </c>
      <c r="P2382" s="5">
        <f t="shared" si="223"/>
        <v>18.329999999999998</v>
      </c>
      <c r="Q2382" s="27" t="str">
        <f t="shared" si="224"/>
        <v>technology</v>
      </c>
      <c r="R2382" s="27" t="str">
        <f t="shared" si="225"/>
        <v>web</v>
      </c>
      <c r="S2382" s="14">
        <f t="shared" si="226"/>
        <v>42248.584976851846</v>
      </c>
      <c r="T2382" s="14">
        <f t="shared" si="227"/>
        <v>42278.584976851846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5">
        <v>86350</v>
      </c>
      <c r="E2383" s="5">
        <v>1571</v>
      </c>
      <c r="F2383" s="12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2</v>
      </c>
      <c r="P2383" s="5">
        <f t="shared" si="223"/>
        <v>224.43</v>
      </c>
      <c r="Q2383" s="27" t="str">
        <f t="shared" si="224"/>
        <v>technology</v>
      </c>
      <c r="R2383" s="27" t="str">
        <f t="shared" si="225"/>
        <v>web</v>
      </c>
      <c r="S2383" s="14">
        <f t="shared" si="226"/>
        <v>42074.727407407401</v>
      </c>
      <c r="T2383" s="14">
        <f t="shared" si="227"/>
        <v>42104.727407407401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5">
        <v>3000</v>
      </c>
      <c r="E2384" s="5">
        <v>75</v>
      </c>
      <c r="F2384" s="12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3</v>
      </c>
      <c r="P2384" s="5">
        <f t="shared" si="223"/>
        <v>37.5</v>
      </c>
      <c r="Q2384" s="27" t="str">
        <f t="shared" si="224"/>
        <v>technology</v>
      </c>
      <c r="R2384" s="27" t="str">
        <f t="shared" si="225"/>
        <v>web</v>
      </c>
      <c r="S2384" s="14">
        <f t="shared" si="226"/>
        <v>42194.979201388887</v>
      </c>
      <c r="T2384" s="14">
        <f t="shared" si="227"/>
        <v>42219.979201388887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5">
        <v>10000</v>
      </c>
      <c r="E2385" s="5">
        <v>435</v>
      </c>
      <c r="F2385" s="12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</v>
      </c>
      <c r="P2385" s="5">
        <f t="shared" si="223"/>
        <v>145</v>
      </c>
      <c r="Q2385" s="27" t="str">
        <f t="shared" si="224"/>
        <v>technology</v>
      </c>
      <c r="R2385" s="27" t="str">
        <f t="shared" si="225"/>
        <v>web</v>
      </c>
      <c r="S2385" s="14">
        <f t="shared" si="226"/>
        <v>42026.848460648143</v>
      </c>
      <c r="T2385" s="14">
        <f t="shared" si="227"/>
        <v>42056.848460648143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5">
        <v>1000</v>
      </c>
      <c r="E2386" s="5">
        <v>8</v>
      </c>
      <c r="F2386" s="12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1</v>
      </c>
      <c r="P2386" s="5">
        <f t="shared" si="223"/>
        <v>1</v>
      </c>
      <c r="Q2386" s="27" t="str">
        <f t="shared" si="224"/>
        <v>technology</v>
      </c>
      <c r="R2386" s="27" t="str">
        <f t="shared" si="225"/>
        <v>web</v>
      </c>
      <c r="S2386" s="14">
        <f t="shared" si="226"/>
        <v>41926.859293981477</v>
      </c>
      <c r="T2386" s="14">
        <f t="shared" si="227"/>
        <v>41956.900960648149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5">
        <v>65000</v>
      </c>
      <c r="E2387" s="5">
        <v>788</v>
      </c>
      <c r="F2387" s="12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</v>
      </c>
      <c r="P2387" s="5">
        <f t="shared" si="223"/>
        <v>112.57</v>
      </c>
      <c r="Q2387" s="27" t="str">
        <f t="shared" si="224"/>
        <v>technology</v>
      </c>
      <c r="R2387" s="27" t="str">
        <f t="shared" si="225"/>
        <v>web</v>
      </c>
      <c r="S2387" s="14">
        <f t="shared" si="226"/>
        <v>42191.493425925924</v>
      </c>
      <c r="T2387" s="14">
        <f t="shared" si="227"/>
        <v>42221.493425925924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5">
        <v>30000</v>
      </c>
      <c r="E2388" s="5">
        <v>0</v>
      </c>
      <c r="F2388" s="12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>
        <f t="shared" si="223"/>
        <v>0</v>
      </c>
      <c r="Q2388" s="27" t="str">
        <f t="shared" si="224"/>
        <v>technology</v>
      </c>
      <c r="R2388" s="27" t="str">
        <f t="shared" si="225"/>
        <v>web</v>
      </c>
      <c r="S2388" s="14">
        <f t="shared" si="226"/>
        <v>41954.629907407405</v>
      </c>
      <c r="T2388" s="14">
        <f t="shared" si="227"/>
        <v>42014.629907407405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5">
        <v>150000</v>
      </c>
      <c r="E2389" s="5">
        <v>1026</v>
      </c>
      <c r="F2389" s="12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1</v>
      </c>
      <c r="P2389" s="5">
        <f t="shared" si="223"/>
        <v>342</v>
      </c>
      <c r="Q2389" s="27" t="str">
        <f t="shared" si="224"/>
        <v>technology</v>
      </c>
      <c r="R2389" s="27" t="str">
        <f t="shared" si="225"/>
        <v>web</v>
      </c>
      <c r="S2389" s="14">
        <f t="shared" si="226"/>
        <v>42528.418287037035</v>
      </c>
      <c r="T2389" s="14">
        <f t="shared" si="227"/>
        <v>42573.418287037035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5">
        <v>37000</v>
      </c>
      <c r="E2390" s="5">
        <v>463</v>
      </c>
      <c r="F2390" s="12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</v>
      </c>
      <c r="P2390" s="5">
        <f t="shared" si="223"/>
        <v>57.88</v>
      </c>
      <c r="Q2390" s="27" t="str">
        <f t="shared" si="224"/>
        <v>technology</v>
      </c>
      <c r="R2390" s="27" t="str">
        <f t="shared" si="225"/>
        <v>web</v>
      </c>
      <c r="S2390" s="14">
        <f t="shared" si="226"/>
        <v>41989.645358796297</v>
      </c>
      <c r="T2390" s="14">
        <f t="shared" si="227"/>
        <v>42019.603472222218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5">
        <v>16000</v>
      </c>
      <c r="E2391" s="5">
        <v>30</v>
      </c>
      <c r="F2391" s="12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</v>
      </c>
      <c r="P2391" s="5">
        <f t="shared" si="223"/>
        <v>30</v>
      </c>
      <c r="Q2391" s="27" t="str">
        <f t="shared" si="224"/>
        <v>technology</v>
      </c>
      <c r="R2391" s="27" t="str">
        <f t="shared" si="225"/>
        <v>web</v>
      </c>
      <c r="S2391" s="14">
        <f t="shared" si="226"/>
        <v>42179.445046296292</v>
      </c>
      <c r="T2391" s="14">
        <f t="shared" si="227"/>
        <v>42210.707638888889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5">
        <v>510000</v>
      </c>
      <c r="E2392" s="5">
        <v>0</v>
      </c>
      <c r="F2392" s="1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>
        <f t="shared" si="223"/>
        <v>0</v>
      </c>
      <c r="Q2392" s="27" t="str">
        <f t="shared" si="224"/>
        <v>technology</v>
      </c>
      <c r="R2392" s="27" t="str">
        <f t="shared" si="225"/>
        <v>web</v>
      </c>
      <c r="S2392" s="14">
        <f t="shared" si="226"/>
        <v>41968.053981481477</v>
      </c>
      <c r="T2392" s="14">
        <f t="shared" si="227"/>
        <v>42008.053981481477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5">
        <v>20000</v>
      </c>
      <c r="E2393" s="5">
        <v>25</v>
      </c>
      <c r="F2393" s="12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</v>
      </c>
      <c r="P2393" s="5">
        <f t="shared" si="223"/>
        <v>25</v>
      </c>
      <c r="Q2393" s="27" t="str">
        <f t="shared" si="224"/>
        <v>technology</v>
      </c>
      <c r="R2393" s="27" t="str">
        <f t="shared" si="225"/>
        <v>web</v>
      </c>
      <c r="S2393" s="14">
        <f t="shared" si="226"/>
        <v>42064.586157407401</v>
      </c>
      <c r="T2393" s="14">
        <f t="shared" si="227"/>
        <v>42094.544490740744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5">
        <v>4200</v>
      </c>
      <c r="E2394" s="5">
        <v>0</v>
      </c>
      <c r="F2394" s="12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>
        <f t="shared" si="223"/>
        <v>0</v>
      </c>
      <c r="Q2394" s="27" t="str">
        <f t="shared" si="224"/>
        <v>technology</v>
      </c>
      <c r="R2394" s="27" t="str">
        <f t="shared" si="225"/>
        <v>web</v>
      </c>
      <c r="S2394" s="14">
        <f t="shared" si="226"/>
        <v>42275.912303240737</v>
      </c>
      <c r="T2394" s="14">
        <f t="shared" si="227"/>
        <v>42305.912303240737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5">
        <v>100000</v>
      </c>
      <c r="E2395" s="5">
        <v>50</v>
      </c>
      <c r="F2395" s="12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</v>
      </c>
      <c r="P2395" s="5">
        <f t="shared" si="223"/>
        <v>50</v>
      </c>
      <c r="Q2395" s="27" t="str">
        <f t="shared" si="224"/>
        <v>technology</v>
      </c>
      <c r="R2395" s="27" t="str">
        <f t="shared" si="225"/>
        <v>web</v>
      </c>
      <c r="S2395" s="14">
        <f t="shared" si="226"/>
        <v>42194.440011574072</v>
      </c>
      <c r="T2395" s="14">
        <f t="shared" si="227"/>
        <v>42224.440011574072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5">
        <v>5000</v>
      </c>
      <c r="E2396" s="5">
        <v>3</v>
      </c>
      <c r="F2396" s="12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</v>
      </c>
      <c r="P2396" s="5">
        <f t="shared" si="223"/>
        <v>1.5</v>
      </c>
      <c r="Q2396" s="27" t="str">
        <f t="shared" si="224"/>
        <v>technology</v>
      </c>
      <c r="R2396" s="27" t="str">
        <f t="shared" si="225"/>
        <v>web</v>
      </c>
      <c r="S2396" s="14">
        <f t="shared" si="226"/>
        <v>42031.15385416666</v>
      </c>
      <c r="T2396" s="14">
        <f t="shared" si="227"/>
        <v>42061.15385416666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5">
        <v>33000</v>
      </c>
      <c r="E2397" s="5">
        <v>0</v>
      </c>
      <c r="F2397" s="12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>
        <f t="shared" si="223"/>
        <v>0</v>
      </c>
      <c r="Q2397" s="27" t="str">
        <f t="shared" si="224"/>
        <v>technology</v>
      </c>
      <c r="R2397" s="27" t="str">
        <f t="shared" si="225"/>
        <v>web</v>
      </c>
      <c r="S2397" s="14">
        <f t="shared" si="226"/>
        <v>42716.913043981483</v>
      </c>
      <c r="T2397" s="14">
        <f t="shared" si="227"/>
        <v>42745.164583333331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5">
        <v>5000</v>
      </c>
      <c r="E2398" s="5">
        <v>10</v>
      </c>
      <c r="F2398" s="12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</v>
      </c>
      <c r="P2398" s="5">
        <f t="shared" si="223"/>
        <v>10</v>
      </c>
      <c r="Q2398" s="27" t="str">
        <f t="shared" si="224"/>
        <v>technology</v>
      </c>
      <c r="R2398" s="27" t="str">
        <f t="shared" si="225"/>
        <v>web</v>
      </c>
      <c r="S2398" s="14">
        <f t="shared" si="226"/>
        <v>42262.640717592592</v>
      </c>
      <c r="T2398" s="14">
        <f t="shared" si="227"/>
        <v>42292.640717592592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5">
        <v>124000</v>
      </c>
      <c r="E2399" s="5">
        <v>0</v>
      </c>
      <c r="F2399" s="12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>
        <f t="shared" si="223"/>
        <v>0</v>
      </c>
      <c r="Q2399" s="27" t="str">
        <f t="shared" si="224"/>
        <v>technology</v>
      </c>
      <c r="R2399" s="27" t="str">
        <f t="shared" si="225"/>
        <v>web</v>
      </c>
      <c r="S2399" s="14">
        <f t="shared" si="226"/>
        <v>41976.676574074074</v>
      </c>
      <c r="T2399" s="14">
        <f t="shared" si="227"/>
        <v>42006.676574074074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5">
        <v>4000</v>
      </c>
      <c r="E2400" s="5">
        <v>0</v>
      </c>
      <c r="F2400" s="12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>
        <f t="shared" si="223"/>
        <v>0</v>
      </c>
      <c r="Q2400" s="27" t="str">
        <f t="shared" si="224"/>
        <v>technology</v>
      </c>
      <c r="R2400" s="27" t="str">
        <f t="shared" si="225"/>
        <v>web</v>
      </c>
      <c r="S2400" s="14">
        <f t="shared" si="226"/>
        <v>42157.708148148151</v>
      </c>
      <c r="T2400" s="14">
        <f t="shared" si="227"/>
        <v>42187.708148148151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5">
        <v>13000</v>
      </c>
      <c r="E2401" s="5">
        <v>0</v>
      </c>
      <c r="F2401" s="12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>
        <f t="shared" si="223"/>
        <v>0</v>
      </c>
      <c r="Q2401" s="27" t="str">
        <f t="shared" si="224"/>
        <v>technology</v>
      </c>
      <c r="R2401" s="27" t="str">
        <f t="shared" si="225"/>
        <v>web</v>
      </c>
      <c r="S2401" s="14">
        <f t="shared" si="226"/>
        <v>41956.644745370366</v>
      </c>
      <c r="T2401" s="14">
        <f t="shared" si="227"/>
        <v>41991.644745370366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5">
        <v>50000</v>
      </c>
      <c r="E2402" s="5">
        <v>0</v>
      </c>
      <c r="F2402" s="1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>
        <f t="shared" si="223"/>
        <v>0</v>
      </c>
      <c r="Q2402" s="27" t="str">
        <f t="shared" si="224"/>
        <v>technology</v>
      </c>
      <c r="R2402" s="27" t="str">
        <f t="shared" si="225"/>
        <v>web</v>
      </c>
      <c r="S2402" s="14">
        <f t="shared" si="226"/>
        <v>42444.059768518513</v>
      </c>
      <c r="T2402" s="14">
        <f t="shared" si="227"/>
        <v>42474.059768518513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5">
        <v>28000</v>
      </c>
      <c r="E2403" s="5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1</v>
      </c>
      <c r="P2403" s="5">
        <f t="shared" si="223"/>
        <v>22.33</v>
      </c>
      <c r="Q2403" s="27" t="str">
        <f t="shared" si="224"/>
        <v>food</v>
      </c>
      <c r="R2403" s="27" t="str">
        <f t="shared" si="225"/>
        <v>food trucks</v>
      </c>
      <c r="S2403" s="14">
        <f t="shared" si="226"/>
        <v>42374.614537037036</v>
      </c>
      <c r="T2403" s="14">
        <f t="shared" si="227"/>
        <v>42434.614537037036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5">
        <v>12000</v>
      </c>
      <c r="E2404" s="5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</v>
      </c>
      <c r="P2404" s="5">
        <f t="shared" si="223"/>
        <v>52</v>
      </c>
      <c r="Q2404" s="27" t="str">
        <f t="shared" si="224"/>
        <v>food</v>
      </c>
      <c r="R2404" s="27" t="str">
        <f t="shared" si="225"/>
        <v>food trucks</v>
      </c>
      <c r="S2404" s="14">
        <f t="shared" si="226"/>
        <v>42107.47142361111</v>
      </c>
      <c r="T2404" s="14">
        <f t="shared" si="227"/>
        <v>42137.47142361111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5">
        <v>1200</v>
      </c>
      <c r="E2405" s="5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17</v>
      </c>
      <c r="P2405" s="5">
        <f t="shared" si="223"/>
        <v>16.829999999999998</v>
      </c>
      <c r="Q2405" s="27" t="str">
        <f t="shared" si="224"/>
        <v>food</v>
      </c>
      <c r="R2405" s="27" t="str">
        <f t="shared" si="225"/>
        <v>food trucks</v>
      </c>
      <c r="S2405" s="14">
        <f t="shared" si="226"/>
        <v>42399.674282407403</v>
      </c>
      <c r="T2405" s="14">
        <f t="shared" si="227"/>
        <v>42459.632615740738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5">
        <v>15000</v>
      </c>
      <c r="E2406" s="5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>
        <f t="shared" si="223"/>
        <v>0</v>
      </c>
      <c r="Q2406" s="27" t="str">
        <f t="shared" si="224"/>
        <v>food</v>
      </c>
      <c r="R2406" s="27" t="str">
        <f t="shared" si="225"/>
        <v>food trucks</v>
      </c>
      <c r="S2406" s="14">
        <f t="shared" si="226"/>
        <v>42341.831099537034</v>
      </c>
      <c r="T2406" s="14">
        <f t="shared" si="227"/>
        <v>42371.831099537034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5">
        <v>5000</v>
      </c>
      <c r="E2407" s="5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23</v>
      </c>
      <c r="P2407" s="5">
        <f t="shared" si="223"/>
        <v>56.3</v>
      </c>
      <c r="Q2407" s="27" t="str">
        <f t="shared" si="224"/>
        <v>food</v>
      </c>
      <c r="R2407" s="27" t="str">
        <f t="shared" si="225"/>
        <v>food trucks</v>
      </c>
      <c r="S2407" s="14">
        <f t="shared" si="226"/>
        <v>42595.377025462956</v>
      </c>
      <c r="T2407" s="14">
        <f t="shared" si="227"/>
        <v>42616.377025462956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5">
        <v>3250</v>
      </c>
      <c r="E2408" s="5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</v>
      </c>
      <c r="P2408" s="5">
        <f t="shared" si="223"/>
        <v>84.06</v>
      </c>
      <c r="Q2408" s="27" t="str">
        <f t="shared" si="224"/>
        <v>food</v>
      </c>
      <c r="R2408" s="27" t="str">
        <f t="shared" si="225"/>
        <v>food trucks</v>
      </c>
      <c r="S2408" s="14">
        <f t="shared" si="226"/>
        <v>41982.902662037035</v>
      </c>
      <c r="T2408" s="14">
        <f t="shared" si="227"/>
        <v>42022.902662037035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5">
        <v>22000</v>
      </c>
      <c r="E2409" s="5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</v>
      </c>
      <c r="P2409" s="5">
        <f t="shared" si="223"/>
        <v>168.39</v>
      </c>
      <c r="Q2409" s="27" t="str">
        <f t="shared" si="224"/>
        <v>food</v>
      </c>
      <c r="R2409" s="27" t="str">
        <f t="shared" si="225"/>
        <v>food trucks</v>
      </c>
      <c r="S2409" s="14">
        <f t="shared" si="226"/>
        <v>42082.367222222216</v>
      </c>
      <c r="T2409" s="14">
        <f t="shared" si="227"/>
        <v>42105.041666666664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5">
        <v>15000</v>
      </c>
      <c r="E2410" s="5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</v>
      </c>
      <c r="P2410" s="5">
        <f t="shared" si="223"/>
        <v>15</v>
      </c>
      <c r="Q2410" s="27" t="str">
        <f t="shared" si="224"/>
        <v>food</v>
      </c>
      <c r="R2410" s="27" t="str">
        <f t="shared" si="225"/>
        <v>food trucks</v>
      </c>
      <c r="S2410" s="14">
        <f t="shared" si="226"/>
        <v>41918.93237268518</v>
      </c>
      <c r="T2410" s="14">
        <f t="shared" si="227"/>
        <v>41948.974039351851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5">
        <v>25000</v>
      </c>
      <c r="E2411" s="5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2</v>
      </c>
      <c r="P2411" s="5">
        <f t="shared" si="223"/>
        <v>76.67</v>
      </c>
      <c r="Q2411" s="27" t="str">
        <f t="shared" si="224"/>
        <v>food</v>
      </c>
      <c r="R2411" s="27" t="str">
        <f t="shared" si="225"/>
        <v>food trucks</v>
      </c>
      <c r="S2411" s="14">
        <f t="shared" si="226"/>
        <v>42204.667534722219</v>
      </c>
      <c r="T2411" s="14">
        <f t="shared" si="227"/>
        <v>42234.667534722219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5">
        <v>15000</v>
      </c>
      <c r="E2412" s="5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>
        <f t="shared" si="223"/>
        <v>0</v>
      </c>
      <c r="Q2412" s="27" t="str">
        <f t="shared" si="224"/>
        <v>food</v>
      </c>
      <c r="R2412" s="27" t="str">
        <f t="shared" si="225"/>
        <v>food trucks</v>
      </c>
      <c r="S2412" s="14">
        <f t="shared" si="226"/>
        <v>42224.199942129628</v>
      </c>
      <c r="T2412" s="14">
        <f t="shared" si="227"/>
        <v>42254.199942129628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5">
        <v>25000</v>
      </c>
      <c r="E2413" s="5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1</v>
      </c>
      <c r="P2413" s="5">
        <f t="shared" si="223"/>
        <v>50.33</v>
      </c>
      <c r="Q2413" s="27" t="str">
        <f t="shared" si="224"/>
        <v>food</v>
      </c>
      <c r="R2413" s="27" t="str">
        <f t="shared" si="225"/>
        <v>food trucks</v>
      </c>
      <c r="S2413" s="14">
        <f t="shared" si="226"/>
        <v>42211.524097222216</v>
      </c>
      <c r="T2413" s="14">
        <f t="shared" si="227"/>
        <v>42241.524097222216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5">
        <v>8000</v>
      </c>
      <c r="E2414" s="5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>
        <f t="shared" si="223"/>
        <v>0</v>
      </c>
      <c r="Q2414" s="27" t="str">
        <f t="shared" si="224"/>
        <v>food</v>
      </c>
      <c r="R2414" s="27" t="str">
        <f t="shared" si="225"/>
        <v>food trucks</v>
      </c>
      <c r="S2414" s="14">
        <f t="shared" si="226"/>
        <v>42655.528622685182</v>
      </c>
      <c r="T2414" s="14">
        <f t="shared" si="227"/>
        <v>42700.570289351854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5">
        <v>3000</v>
      </c>
      <c r="E2415" s="5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1</v>
      </c>
      <c r="P2415" s="5">
        <f t="shared" si="223"/>
        <v>8.33</v>
      </c>
      <c r="Q2415" s="27" t="str">
        <f t="shared" si="224"/>
        <v>food</v>
      </c>
      <c r="R2415" s="27" t="str">
        <f t="shared" si="225"/>
        <v>food trucks</v>
      </c>
      <c r="S2415" s="14">
        <f t="shared" si="226"/>
        <v>41759.901412037034</v>
      </c>
      <c r="T2415" s="14">
        <f t="shared" si="227"/>
        <v>41790.770833333328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5">
        <v>15000</v>
      </c>
      <c r="E2416" s="5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</v>
      </c>
      <c r="P2416" s="5">
        <f t="shared" si="223"/>
        <v>35.380000000000003</v>
      </c>
      <c r="Q2416" s="27" t="str">
        <f t="shared" si="224"/>
        <v>food</v>
      </c>
      <c r="R2416" s="27" t="str">
        <f t="shared" si="225"/>
        <v>food trucks</v>
      </c>
      <c r="S2416" s="14">
        <f t="shared" si="226"/>
        <v>42198.486805555549</v>
      </c>
      <c r="T2416" s="14">
        <f t="shared" si="227"/>
        <v>42237.957638888889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5">
        <v>60000</v>
      </c>
      <c r="E2417" s="5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1</v>
      </c>
      <c r="P2417" s="5">
        <f t="shared" si="223"/>
        <v>55.83</v>
      </c>
      <c r="Q2417" s="27" t="str">
        <f t="shared" si="224"/>
        <v>food</v>
      </c>
      <c r="R2417" s="27" t="str">
        <f t="shared" si="225"/>
        <v>food trucks</v>
      </c>
      <c r="S2417" s="14">
        <f t="shared" si="226"/>
        <v>42536.654467592591</v>
      </c>
      <c r="T2417" s="14">
        <f t="shared" si="227"/>
        <v>42566.654467592591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5">
        <v>20000</v>
      </c>
      <c r="E2418" s="5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0</v>
      </c>
      <c r="P2418" s="5">
        <f t="shared" si="223"/>
        <v>5</v>
      </c>
      <c r="Q2418" s="27" t="str">
        <f t="shared" si="224"/>
        <v>food</v>
      </c>
      <c r="R2418" s="27" t="str">
        <f t="shared" si="225"/>
        <v>food trucks</v>
      </c>
      <c r="S2418" s="14">
        <f t="shared" si="226"/>
        <v>42019.529432870368</v>
      </c>
      <c r="T2418" s="14">
        <f t="shared" si="227"/>
        <v>42077.416666666664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5">
        <v>1000</v>
      </c>
      <c r="E2419" s="5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>
        <f t="shared" si="223"/>
        <v>0</v>
      </c>
      <c r="Q2419" s="27" t="str">
        <f t="shared" si="224"/>
        <v>food</v>
      </c>
      <c r="R2419" s="27" t="str">
        <f t="shared" si="225"/>
        <v>food trucks</v>
      </c>
      <c r="S2419" s="14">
        <f t="shared" si="226"/>
        <v>41831.675775462958</v>
      </c>
      <c r="T2419" s="14">
        <f t="shared" si="227"/>
        <v>41861.675775462958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5">
        <v>25000</v>
      </c>
      <c r="E2420" s="5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</v>
      </c>
      <c r="P2420" s="5">
        <f t="shared" si="223"/>
        <v>1</v>
      </c>
      <c r="Q2420" s="27" t="str">
        <f t="shared" si="224"/>
        <v>food</v>
      </c>
      <c r="R2420" s="27" t="str">
        <f t="shared" si="225"/>
        <v>food trucks</v>
      </c>
      <c r="S2420" s="14">
        <f t="shared" si="226"/>
        <v>42027.648657407401</v>
      </c>
      <c r="T2420" s="14">
        <f t="shared" si="227"/>
        <v>42087.606990740744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5">
        <v>3000</v>
      </c>
      <c r="E2421" s="5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>
        <f t="shared" si="223"/>
        <v>0</v>
      </c>
      <c r="Q2421" s="27" t="str">
        <f t="shared" si="224"/>
        <v>food</v>
      </c>
      <c r="R2421" s="27" t="str">
        <f t="shared" si="225"/>
        <v>food trucks</v>
      </c>
      <c r="S2421" s="14">
        <f t="shared" si="226"/>
        <v>41993.529965277768</v>
      </c>
      <c r="T2421" s="14">
        <f t="shared" si="227"/>
        <v>42053.529965277768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5">
        <v>16870</v>
      </c>
      <c r="E2422" s="5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15</v>
      </c>
      <c r="P2422" s="5">
        <f t="shared" si="223"/>
        <v>69.47</v>
      </c>
      <c r="Q2422" s="27" t="str">
        <f t="shared" si="224"/>
        <v>food</v>
      </c>
      <c r="R2422" s="27" t="str">
        <f t="shared" si="225"/>
        <v>food trucks</v>
      </c>
      <c r="S2422" s="14">
        <f t="shared" si="226"/>
        <v>41892.820543981477</v>
      </c>
      <c r="T2422" s="14">
        <f t="shared" si="227"/>
        <v>41952.862210648142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5">
        <v>6000</v>
      </c>
      <c r="E2423" s="5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0</v>
      </c>
      <c r="P2423" s="5">
        <f t="shared" si="223"/>
        <v>1</v>
      </c>
      <c r="Q2423" s="27" t="str">
        <f t="shared" si="224"/>
        <v>food</v>
      </c>
      <c r="R2423" s="27" t="str">
        <f t="shared" si="225"/>
        <v>food trucks</v>
      </c>
      <c r="S2423" s="14">
        <f t="shared" si="226"/>
        <v>42026.479120370372</v>
      </c>
      <c r="T2423" s="14">
        <f t="shared" si="227"/>
        <v>42056.479120370372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5">
        <v>500</v>
      </c>
      <c r="E2424" s="5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</v>
      </c>
      <c r="P2424" s="5">
        <f t="shared" si="223"/>
        <v>1</v>
      </c>
      <c r="Q2424" s="27" t="str">
        <f t="shared" si="224"/>
        <v>food</v>
      </c>
      <c r="R2424" s="27" t="str">
        <f t="shared" si="225"/>
        <v>food trucks</v>
      </c>
      <c r="S2424" s="14">
        <f t="shared" si="226"/>
        <v>42044.516620370363</v>
      </c>
      <c r="T2424" s="14">
        <f t="shared" si="227"/>
        <v>42074.474953703706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5">
        <v>60000</v>
      </c>
      <c r="E2425" s="5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0</v>
      </c>
      <c r="P2425" s="5">
        <f t="shared" si="223"/>
        <v>8</v>
      </c>
      <c r="Q2425" s="27" t="str">
        <f t="shared" si="224"/>
        <v>food</v>
      </c>
      <c r="R2425" s="27" t="str">
        <f t="shared" si="225"/>
        <v>food trucks</v>
      </c>
      <c r="S2425" s="14">
        <f t="shared" si="226"/>
        <v>41974.496412037035</v>
      </c>
      <c r="T2425" s="14">
        <f t="shared" si="227"/>
        <v>42004.496412037035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5">
        <v>25000</v>
      </c>
      <c r="E2426" s="5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</v>
      </c>
      <c r="P2426" s="5">
        <f t="shared" si="223"/>
        <v>34.44</v>
      </c>
      <c r="Q2426" s="27" t="str">
        <f t="shared" si="224"/>
        <v>food</v>
      </c>
      <c r="R2426" s="27" t="str">
        <f t="shared" si="225"/>
        <v>food trucks</v>
      </c>
      <c r="S2426" s="14">
        <f t="shared" si="226"/>
        <v>41909.684120370366</v>
      </c>
      <c r="T2426" s="14">
        <f t="shared" si="227"/>
        <v>41939.684120370366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5">
        <v>3500</v>
      </c>
      <c r="E2427" s="5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0</v>
      </c>
      <c r="P2427" s="5">
        <f t="shared" si="223"/>
        <v>1</v>
      </c>
      <c r="Q2427" s="27" t="str">
        <f t="shared" si="224"/>
        <v>food</v>
      </c>
      <c r="R2427" s="27" t="str">
        <f t="shared" si="225"/>
        <v>food trucks</v>
      </c>
      <c r="S2427" s="14">
        <f t="shared" si="226"/>
        <v>42502.705428240741</v>
      </c>
      <c r="T2427" s="14">
        <f t="shared" si="227"/>
        <v>42517.711111111108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5">
        <v>20000</v>
      </c>
      <c r="E2428" s="5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>
        <f t="shared" si="223"/>
        <v>0</v>
      </c>
      <c r="Q2428" s="27" t="str">
        <f t="shared" si="224"/>
        <v>food</v>
      </c>
      <c r="R2428" s="27" t="str">
        <f t="shared" si="225"/>
        <v>food trucks</v>
      </c>
      <c r="S2428" s="14">
        <f t="shared" si="226"/>
        <v>42163.961712962955</v>
      </c>
      <c r="T2428" s="14">
        <f t="shared" si="227"/>
        <v>42223.961712962955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5">
        <v>50000</v>
      </c>
      <c r="E2429" s="5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0</v>
      </c>
      <c r="P2429" s="5">
        <f t="shared" si="223"/>
        <v>1</v>
      </c>
      <c r="Q2429" s="27" t="str">
        <f t="shared" si="224"/>
        <v>food</v>
      </c>
      <c r="R2429" s="27" t="str">
        <f t="shared" si="225"/>
        <v>food trucks</v>
      </c>
      <c r="S2429" s="14">
        <f t="shared" si="226"/>
        <v>42412.11033564814</v>
      </c>
      <c r="T2429" s="14">
        <f t="shared" si="227"/>
        <v>42452.068668981483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5">
        <v>35000</v>
      </c>
      <c r="E2430" s="5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0</v>
      </c>
      <c r="P2430" s="5">
        <f t="shared" si="223"/>
        <v>1</v>
      </c>
      <c r="Q2430" s="27" t="str">
        <f t="shared" si="224"/>
        <v>food</v>
      </c>
      <c r="R2430" s="27" t="str">
        <f t="shared" si="225"/>
        <v>food trucks</v>
      </c>
      <c r="S2430" s="14">
        <f t="shared" si="226"/>
        <v>42045.575821759259</v>
      </c>
      <c r="T2430" s="14">
        <f t="shared" si="227"/>
        <v>42075.534155092588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5">
        <v>140000</v>
      </c>
      <c r="E2431" s="5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</v>
      </c>
      <c r="P2431" s="5">
        <f t="shared" si="223"/>
        <v>501.25</v>
      </c>
      <c r="Q2431" s="27" t="str">
        <f t="shared" si="224"/>
        <v>food</v>
      </c>
      <c r="R2431" s="27" t="str">
        <f t="shared" si="225"/>
        <v>food trucks</v>
      </c>
      <c r="S2431" s="14">
        <f t="shared" si="226"/>
        <v>42734.670902777776</v>
      </c>
      <c r="T2431" s="14">
        <f t="shared" si="227"/>
        <v>42771.488888888889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5">
        <v>3000</v>
      </c>
      <c r="E2432" s="5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1</v>
      </c>
      <c r="P2432" s="5">
        <f t="shared" si="223"/>
        <v>10.5</v>
      </c>
      <c r="Q2432" s="27" t="str">
        <f t="shared" si="224"/>
        <v>food</v>
      </c>
      <c r="R2432" s="27" t="str">
        <f t="shared" si="225"/>
        <v>food trucks</v>
      </c>
      <c r="S2432" s="14">
        <f t="shared" si="226"/>
        <v>42381.922499999993</v>
      </c>
      <c r="T2432" s="14">
        <f t="shared" si="227"/>
        <v>42411.922499999993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5">
        <v>100000</v>
      </c>
      <c r="E2433" s="5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0</v>
      </c>
      <c r="P2433" s="5">
        <f t="shared" si="223"/>
        <v>1</v>
      </c>
      <c r="Q2433" s="27" t="str">
        <f t="shared" si="224"/>
        <v>food</v>
      </c>
      <c r="R2433" s="27" t="str">
        <f t="shared" si="225"/>
        <v>food trucks</v>
      </c>
      <c r="S2433" s="14">
        <f t="shared" si="226"/>
        <v>42488.891354166662</v>
      </c>
      <c r="T2433" s="14">
        <f t="shared" si="227"/>
        <v>42548.891354166662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5">
        <v>14000</v>
      </c>
      <c r="E2434" s="5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0</v>
      </c>
      <c r="P2434" s="5">
        <f t="shared" si="223"/>
        <v>1</v>
      </c>
      <c r="Q2434" s="27" t="str">
        <f t="shared" si="224"/>
        <v>food</v>
      </c>
      <c r="R2434" s="27" t="str">
        <f t="shared" si="225"/>
        <v>food trucks</v>
      </c>
      <c r="S2434" s="14">
        <f t="shared" si="226"/>
        <v>42041.010381944441</v>
      </c>
      <c r="T2434" s="14">
        <f t="shared" si="227"/>
        <v>42071.010381944441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5">
        <v>10000</v>
      </c>
      <c r="E2435" s="5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ROUND(E2435/D2435,2)*100</f>
        <v>0</v>
      </c>
      <c r="P2435" s="5">
        <f t="shared" ref="P2435:P2498" si="229">IF(L2435=0,0,ROUND(E2435/L2435,2))</f>
        <v>0</v>
      </c>
      <c r="Q2435" s="27" t="str">
        <f t="shared" ref="Q2435:Q2498" si="230">IF((FIND("/",N2435,1)&gt;0),
LEFT(N2435,(FIND("/",N2435,1)-1)),N2435)</f>
        <v>food</v>
      </c>
      <c r="R2435" s="27" t="str">
        <f t="shared" ref="R2435:R2498" si="231">IF((FIND("/",N2435,1)&gt;0),
RIGHT(N2435,(LEN(N2435)-1-LEN(Q2435))),"")</f>
        <v>food trucks</v>
      </c>
      <c r="S2435" s="14">
        <f t="shared" ref="S2435:S2498" si="232">(((J2435/60)/60)/24)+DATE(1970,1,1)+(-5/24)</f>
        <v>42397.691469907404</v>
      </c>
      <c r="T2435" s="14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5">
        <v>20000</v>
      </c>
      <c r="E2436" s="5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</v>
      </c>
      <c r="P2436" s="5">
        <f t="shared" si="229"/>
        <v>13</v>
      </c>
      <c r="Q2436" s="27" t="str">
        <f t="shared" si="230"/>
        <v>food</v>
      </c>
      <c r="R2436" s="27" t="str">
        <f t="shared" si="231"/>
        <v>food trucks</v>
      </c>
      <c r="S2436" s="14">
        <f t="shared" si="232"/>
        <v>42179.977708333325</v>
      </c>
      <c r="T2436" s="14">
        <f t="shared" si="233"/>
        <v>42219.977708333325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5">
        <v>250000</v>
      </c>
      <c r="E2437" s="5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</v>
      </c>
      <c r="P2437" s="5">
        <f t="shared" si="229"/>
        <v>306</v>
      </c>
      <c r="Q2437" s="27" t="str">
        <f t="shared" si="230"/>
        <v>food</v>
      </c>
      <c r="R2437" s="27" t="str">
        <f t="shared" si="231"/>
        <v>food trucks</v>
      </c>
      <c r="S2437" s="14">
        <f t="shared" si="232"/>
        <v>42252.069282407399</v>
      </c>
      <c r="T2437" s="14">
        <f t="shared" si="233"/>
        <v>42282.069282407399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5">
        <v>117000</v>
      </c>
      <c r="E2438" s="5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0</v>
      </c>
      <c r="P2438" s="5">
        <f t="shared" si="229"/>
        <v>22.5</v>
      </c>
      <c r="Q2438" s="27" t="str">
        <f t="shared" si="230"/>
        <v>food</v>
      </c>
      <c r="R2438" s="27" t="str">
        <f t="shared" si="231"/>
        <v>food trucks</v>
      </c>
      <c r="S2438" s="14">
        <f t="shared" si="232"/>
        <v>42338.407060185178</v>
      </c>
      <c r="T2438" s="14">
        <f t="shared" si="233"/>
        <v>42398.407060185178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5">
        <v>8000</v>
      </c>
      <c r="E2439" s="5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>
        <f t="shared" si="229"/>
        <v>0</v>
      </c>
      <c r="Q2439" s="27" t="str">
        <f t="shared" si="230"/>
        <v>food</v>
      </c>
      <c r="R2439" s="27" t="str">
        <f t="shared" si="231"/>
        <v>food trucks</v>
      </c>
      <c r="S2439" s="14">
        <f t="shared" si="232"/>
        <v>42031.756805555553</v>
      </c>
      <c r="T2439" s="14">
        <f t="shared" si="233"/>
        <v>42080.541666666664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5">
        <v>15000</v>
      </c>
      <c r="E2440" s="5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</v>
      </c>
      <c r="P2440" s="5">
        <f t="shared" si="229"/>
        <v>50</v>
      </c>
      <c r="Q2440" s="27" t="str">
        <f t="shared" si="230"/>
        <v>food</v>
      </c>
      <c r="R2440" s="27" t="str">
        <f t="shared" si="231"/>
        <v>food trucks</v>
      </c>
      <c r="S2440" s="14">
        <f t="shared" si="232"/>
        <v>42285.706736111104</v>
      </c>
      <c r="T2440" s="14">
        <f t="shared" si="233"/>
        <v>42345.748402777775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5">
        <v>10000</v>
      </c>
      <c r="E2441" s="5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>
        <f t="shared" si="229"/>
        <v>0</v>
      </c>
      <c r="Q2441" s="27" t="str">
        <f t="shared" si="230"/>
        <v>food</v>
      </c>
      <c r="R2441" s="27" t="str">
        <f t="shared" si="231"/>
        <v>food trucks</v>
      </c>
      <c r="S2441" s="14">
        <f t="shared" si="232"/>
        <v>42265.610289351847</v>
      </c>
      <c r="T2441" s="14">
        <f t="shared" si="233"/>
        <v>42295.610289351847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5">
        <v>5000</v>
      </c>
      <c r="E2442" s="5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</v>
      </c>
      <c r="P2442" s="5">
        <f t="shared" si="229"/>
        <v>5</v>
      </c>
      <c r="Q2442" s="27" t="str">
        <f t="shared" si="230"/>
        <v>food</v>
      </c>
      <c r="R2442" s="27" t="str">
        <f t="shared" si="231"/>
        <v>food trucks</v>
      </c>
      <c r="S2442" s="14">
        <f t="shared" si="232"/>
        <v>42383.691122685181</v>
      </c>
      <c r="T2442" s="14">
        <f t="shared" si="233"/>
        <v>42413.691122685181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5">
        <v>7500</v>
      </c>
      <c r="E2443" s="5">
        <v>8091</v>
      </c>
      <c r="F2443" s="12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108</v>
      </c>
      <c r="P2443" s="5">
        <f t="shared" si="229"/>
        <v>74.23</v>
      </c>
      <c r="Q2443" s="27" t="str">
        <f t="shared" si="230"/>
        <v>food</v>
      </c>
      <c r="R2443" s="27" t="str">
        <f t="shared" si="231"/>
        <v>small batch</v>
      </c>
      <c r="S2443" s="14">
        <f t="shared" si="232"/>
        <v>42186.917291666665</v>
      </c>
      <c r="T2443" s="14">
        <f t="shared" si="233"/>
        <v>42207.999305555553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5">
        <v>24000</v>
      </c>
      <c r="E2444" s="5">
        <v>30226</v>
      </c>
      <c r="F2444" s="12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126</v>
      </c>
      <c r="P2444" s="5">
        <f t="shared" si="229"/>
        <v>81.25</v>
      </c>
      <c r="Q2444" s="27" t="str">
        <f t="shared" si="230"/>
        <v>food</v>
      </c>
      <c r="R2444" s="27" t="str">
        <f t="shared" si="231"/>
        <v>small batch</v>
      </c>
      <c r="S2444" s="14">
        <f t="shared" si="232"/>
        <v>42052.458657407398</v>
      </c>
      <c r="T2444" s="14">
        <f t="shared" si="233"/>
        <v>42082.416990740741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5">
        <v>20000</v>
      </c>
      <c r="E2445" s="5">
        <v>40502.99</v>
      </c>
      <c r="F2445" s="12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202.99999999999997</v>
      </c>
      <c r="P2445" s="5">
        <f t="shared" si="229"/>
        <v>130.22999999999999</v>
      </c>
      <c r="Q2445" s="27" t="str">
        <f t="shared" si="230"/>
        <v>food</v>
      </c>
      <c r="R2445" s="27" t="str">
        <f t="shared" si="231"/>
        <v>small batch</v>
      </c>
      <c r="S2445" s="14">
        <f t="shared" si="232"/>
        <v>41836.416921296295</v>
      </c>
      <c r="T2445" s="14">
        <f t="shared" si="233"/>
        <v>41866.416921296295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5">
        <v>3000</v>
      </c>
      <c r="E2446" s="5">
        <v>3258</v>
      </c>
      <c r="F2446" s="12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109.00000000000001</v>
      </c>
      <c r="P2446" s="5">
        <f t="shared" si="229"/>
        <v>53.41</v>
      </c>
      <c r="Q2446" s="27" t="str">
        <f t="shared" si="230"/>
        <v>food</v>
      </c>
      <c r="R2446" s="27" t="str">
        <f t="shared" si="231"/>
        <v>small batch</v>
      </c>
      <c r="S2446" s="14">
        <f t="shared" si="232"/>
        <v>42485.54619212963</v>
      </c>
      <c r="T2446" s="14">
        <f t="shared" si="233"/>
        <v>42515.54619212963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5">
        <v>5000</v>
      </c>
      <c r="E2447" s="5">
        <v>8640</v>
      </c>
      <c r="F2447" s="12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173</v>
      </c>
      <c r="P2447" s="5">
        <f t="shared" si="229"/>
        <v>75.13</v>
      </c>
      <c r="Q2447" s="27" t="str">
        <f t="shared" si="230"/>
        <v>food</v>
      </c>
      <c r="R2447" s="27" t="str">
        <f t="shared" si="231"/>
        <v>small batch</v>
      </c>
      <c r="S2447" s="14">
        <f t="shared" si="232"/>
        <v>42242.981724537036</v>
      </c>
      <c r="T2447" s="14">
        <f t="shared" si="233"/>
        <v>42272.981724537036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5">
        <v>5000</v>
      </c>
      <c r="E2448" s="5">
        <v>8399</v>
      </c>
      <c r="F2448" s="12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168</v>
      </c>
      <c r="P2448" s="5">
        <f t="shared" si="229"/>
        <v>75.67</v>
      </c>
      <c r="Q2448" s="27" t="str">
        <f t="shared" si="230"/>
        <v>food</v>
      </c>
      <c r="R2448" s="27" t="str">
        <f t="shared" si="231"/>
        <v>small batch</v>
      </c>
      <c r="S2448" s="14">
        <f t="shared" si="232"/>
        <v>42670.394340277773</v>
      </c>
      <c r="T2448" s="14">
        <f t="shared" si="233"/>
        <v>42700.436006944445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5">
        <v>2500</v>
      </c>
      <c r="E2449" s="5">
        <v>10680</v>
      </c>
      <c r="F2449" s="12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426.99999999999994</v>
      </c>
      <c r="P2449" s="5">
        <f t="shared" si="229"/>
        <v>31.69</v>
      </c>
      <c r="Q2449" s="27" t="str">
        <f t="shared" si="230"/>
        <v>food</v>
      </c>
      <c r="R2449" s="27" t="str">
        <f t="shared" si="231"/>
        <v>small batch</v>
      </c>
      <c r="S2449" s="14">
        <f t="shared" si="232"/>
        <v>42654.26149305555</v>
      </c>
      <c r="T2449" s="14">
        <f t="shared" si="233"/>
        <v>42685.958333333336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5">
        <v>400</v>
      </c>
      <c r="E2450" s="5">
        <v>430</v>
      </c>
      <c r="F2450" s="12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108</v>
      </c>
      <c r="P2450" s="5">
        <f t="shared" si="229"/>
        <v>47.78</v>
      </c>
      <c r="Q2450" s="27" t="str">
        <f t="shared" si="230"/>
        <v>food</v>
      </c>
      <c r="R2450" s="27" t="str">
        <f t="shared" si="231"/>
        <v>small batch</v>
      </c>
      <c r="S2450" s="14">
        <f t="shared" si="232"/>
        <v>42607.107789351845</v>
      </c>
      <c r="T2450" s="14">
        <f t="shared" si="233"/>
        <v>42613.025000000001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5">
        <v>10000</v>
      </c>
      <c r="E2451" s="5">
        <v>10800</v>
      </c>
      <c r="F2451" s="12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5">
        <f t="shared" si="229"/>
        <v>90</v>
      </c>
      <c r="Q2451" s="27" t="str">
        <f t="shared" si="230"/>
        <v>food</v>
      </c>
      <c r="R2451" s="27" t="str">
        <f t="shared" si="231"/>
        <v>small batch</v>
      </c>
      <c r="S2451" s="14">
        <f t="shared" si="232"/>
        <v>41942.934201388889</v>
      </c>
      <c r="T2451" s="14">
        <f t="shared" si="233"/>
        <v>41972.975868055553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5">
        <v>15000</v>
      </c>
      <c r="E2452" s="5">
        <v>15230.03</v>
      </c>
      <c r="F2452" s="1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102</v>
      </c>
      <c r="P2452" s="5">
        <f t="shared" si="229"/>
        <v>149.31</v>
      </c>
      <c r="Q2452" s="27" t="str">
        <f t="shared" si="230"/>
        <v>food</v>
      </c>
      <c r="R2452" s="27" t="str">
        <f t="shared" si="231"/>
        <v>small batch</v>
      </c>
      <c r="S2452" s="14">
        <f t="shared" si="232"/>
        <v>41901.864074074074</v>
      </c>
      <c r="T2452" s="14">
        <f t="shared" si="233"/>
        <v>41939.924305555556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5">
        <v>10000</v>
      </c>
      <c r="E2453" s="5">
        <v>11545</v>
      </c>
      <c r="F2453" s="12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114.99999999999999</v>
      </c>
      <c r="P2453" s="5">
        <f t="shared" si="229"/>
        <v>62.07</v>
      </c>
      <c r="Q2453" s="27" t="str">
        <f t="shared" si="230"/>
        <v>food</v>
      </c>
      <c r="R2453" s="27" t="str">
        <f t="shared" si="231"/>
        <v>small batch</v>
      </c>
      <c r="S2453" s="14">
        <f t="shared" si="232"/>
        <v>42779.700115740743</v>
      </c>
      <c r="T2453" s="14">
        <f t="shared" si="233"/>
        <v>42799.700115740743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5">
        <v>600</v>
      </c>
      <c r="E2454" s="5">
        <v>801</v>
      </c>
      <c r="F2454" s="12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134</v>
      </c>
      <c r="P2454" s="5">
        <f t="shared" si="229"/>
        <v>53.4</v>
      </c>
      <c r="Q2454" s="27" t="str">
        <f t="shared" si="230"/>
        <v>food</v>
      </c>
      <c r="R2454" s="27" t="str">
        <f t="shared" si="231"/>
        <v>small batch</v>
      </c>
      <c r="S2454" s="14">
        <f t="shared" si="232"/>
        <v>42338.635416666664</v>
      </c>
      <c r="T2454" s="14">
        <f t="shared" si="233"/>
        <v>42367.749999999993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5">
        <v>3000</v>
      </c>
      <c r="E2455" s="5">
        <v>4641</v>
      </c>
      <c r="F2455" s="12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155</v>
      </c>
      <c r="P2455" s="5">
        <f t="shared" si="229"/>
        <v>69.27</v>
      </c>
      <c r="Q2455" s="27" t="str">
        <f t="shared" si="230"/>
        <v>food</v>
      </c>
      <c r="R2455" s="27" t="str">
        <f t="shared" si="231"/>
        <v>small batch</v>
      </c>
      <c r="S2455" s="14">
        <f t="shared" si="232"/>
        <v>42738.483900462961</v>
      </c>
      <c r="T2455" s="14">
        <f t="shared" si="233"/>
        <v>42768.483900462961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5">
        <v>35000</v>
      </c>
      <c r="E2456" s="5">
        <v>35296</v>
      </c>
      <c r="F2456" s="12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101</v>
      </c>
      <c r="P2456" s="5">
        <f t="shared" si="229"/>
        <v>271.51</v>
      </c>
      <c r="Q2456" s="27" t="str">
        <f t="shared" si="230"/>
        <v>food</v>
      </c>
      <c r="R2456" s="27" t="str">
        <f t="shared" si="231"/>
        <v>small batch</v>
      </c>
      <c r="S2456" s="14">
        <f t="shared" si="232"/>
        <v>42769.99314814814</v>
      </c>
      <c r="T2456" s="14">
        <f t="shared" si="233"/>
        <v>42804.99314814814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5">
        <v>300</v>
      </c>
      <c r="E2457" s="5">
        <v>546</v>
      </c>
      <c r="F2457" s="12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5">
        <f t="shared" si="229"/>
        <v>34.130000000000003</v>
      </c>
      <c r="Q2457" s="27" t="str">
        <f t="shared" si="230"/>
        <v>food</v>
      </c>
      <c r="R2457" s="27" t="str">
        <f t="shared" si="231"/>
        <v>small batch</v>
      </c>
      <c r="S2457" s="14">
        <f t="shared" si="232"/>
        <v>42452.573495370372</v>
      </c>
      <c r="T2457" s="14">
        <f t="shared" si="233"/>
        <v>42480.573495370372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5">
        <v>1500</v>
      </c>
      <c r="E2458" s="5">
        <v>2713</v>
      </c>
      <c r="F2458" s="12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181</v>
      </c>
      <c r="P2458" s="5">
        <f t="shared" si="229"/>
        <v>40.49</v>
      </c>
      <c r="Q2458" s="27" t="str">
        <f t="shared" si="230"/>
        <v>food</v>
      </c>
      <c r="R2458" s="27" t="str">
        <f t="shared" si="231"/>
        <v>small batch</v>
      </c>
      <c r="S2458" s="14">
        <f t="shared" si="232"/>
        <v>42761.752766203703</v>
      </c>
      <c r="T2458" s="14">
        <f t="shared" si="233"/>
        <v>42791.752766203703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5">
        <v>23000</v>
      </c>
      <c r="E2459" s="5">
        <v>23530</v>
      </c>
      <c r="F2459" s="12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</v>
      </c>
      <c r="P2459" s="5">
        <f t="shared" si="229"/>
        <v>189.76</v>
      </c>
      <c r="Q2459" s="27" t="str">
        <f t="shared" si="230"/>
        <v>food</v>
      </c>
      <c r="R2459" s="27" t="str">
        <f t="shared" si="231"/>
        <v>small batch</v>
      </c>
      <c r="S2459" s="14">
        <f t="shared" si="232"/>
        <v>42423.394166666665</v>
      </c>
      <c r="T2459" s="14">
        <f t="shared" si="233"/>
        <v>42453.352500000001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5">
        <v>5000</v>
      </c>
      <c r="E2460" s="5">
        <v>5509</v>
      </c>
      <c r="F2460" s="12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110.00000000000001</v>
      </c>
      <c r="P2460" s="5">
        <f t="shared" si="229"/>
        <v>68.86</v>
      </c>
      <c r="Q2460" s="27" t="str">
        <f t="shared" si="230"/>
        <v>food</v>
      </c>
      <c r="R2460" s="27" t="str">
        <f t="shared" si="231"/>
        <v>small batch</v>
      </c>
      <c r="S2460" s="14">
        <f t="shared" si="232"/>
        <v>42495.663402777776</v>
      </c>
      <c r="T2460" s="14">
        <f t="shared" si="233"/>
        <v>42530.583333333336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5">
        <v>30000</v>
      </c>
      <c r="E2461" s="5">
        <v>30675</v>
      </c>
      <c r="F2461" s="12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</v>
      </c>
      <c r="P2461" s="5">
        <f t="shared" si="229"/>
        <v>108.78</v>
      </c>
      <c r="Q2461" s="27" t="str">
        <f t="shared" si="230"/>
        <v>food</v>
      </c>
      <c r="R2461" s="27" t="str">
        <f t="shared" si="231"/>
        <v>small batch</v>
      </c>
      <c r="S2461" s="14">
        <f t="shared" si="232"/>
        <v>42407.429224537038</v>
      </c>
      <c r="T2461" s="14">
        <f t="shared" si="233"/>
        <v>42452.387557870366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5">
        <v>8500</v>
      </c>
      <c r="E2462" s="5">
        <v>8567</v>
      </c>
      <c r="F2462" s="1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101</v>
      </c>
      <c r="P2462" s="5">
        <f t="shared" si="229"/>
        <v>125.99</v>
      </c>
      <c r="Q2462" s="27" t="str">
        <f t="shared" si="230"/>
        <v>food</v>
      </c>
      <c r="R2462" s="27" t="str">
        <f t="shared" si="231"/>
        <v>small batch</v>
      </c>
      <c r="S2462" s="14">
        <f t="shared" si="232"/>
        <v>42703.978784722225</v>
      </c>
      <c r="T2462" s="14">
        <f t="shared" si="233"/>
        <v>42737.970138888886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5">
        <v>7500</v>
      </c>
      <c r="E2463" s="5">
        <v>7785</v>
      </c>
      <c r="F2463" s="12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104</v>
      </c>
      <c r="P2463" s="5">
        <f t="shared" si="229"/>
        <v>90.52</v>
      </c>
      <c r="Q2463" s="27" t="str">
        <f t="shared" si="230"/>
        <v>music</v>
      </c>
      <c r="R2463" s="27" t="str">
        <f t="shared" si="231"/>
        <v>indie rock</v>
      </c>
      <c r="S2463" s="14">
        <f t="shared" si="232"/>
        <v>40783.804363425923</v>
      </c>
      <c r="T2463" s="14">
        <f t="shared" si="233"/>
        <v>40816.916666666664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5">
        <v>3000</v>
      </c>
      <c r="E2464" s="5">
        <v>3321.25</v>
      </c>
      <c r="F2464" s="12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111.00000000000001</v>
      </c>
      <c r="P2464" s="5">
        <f t="shared" si="229"/>
        <v>28.88</v>
      </c>
      <c r="Q2464" s="27" t="str">
        <f t="shared" si="230"/>
        <v>music</v>
      </c>
      <c r="R2464" s="27" t="str">
        <f t="shared" si="231"/>
        <v>indie rock</v>
      </c>
      <c r="S2464" s="14">
        <f t="shared" si="232"/>
        <v>41088.977962962963</v>
      </c>
      <c r="T2464" s="14">
        <f t="shared" si="233"/>
        <v>41108.977962962963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5">
        <v>2000</v>
      </c>
      <c r="E2465" s="5">
        <v>2325</v>
      </c>
      <c r="F2465" s="12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115.99999999999999</v>
      </c>
      <c r="P2465" s="5">
        <f t="shared" si="229"/>
        <v>31</v>
      </c>
      <c r="Q2465" s="27" t="str">
        <f t="shared" si="230"/>
        <v>music</v>
      </c>
      <c r="R2465" s="27" t="str">
        <f t="shared" si="231"/>
        <v>indie rock</v>
      </c>
      <c r="S2465" s="14">
        <f t="shared" si="232"/>
        <v>41340.903067129628</v>
      </c>
      <c r="T2465" s="14">
        <f t="shared" si="233"/>
        <v>41380.583333333328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5">
        <v>2000</v>
      </c>
      <c r="E2466" s="5">
        <v>2222</v>
      </c>
      <c r="F2466" s="12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111.00000000000001</v>
      </c>
      <c r="P2466" s="5">
        <f t="shared" si="229"/>
        <v>51.67</v>
      </c>
      <c r="Q2466" s="27" t="str">
        <f t="shared" si="230"/>
        <v>music</v>
      </c>
      <c r="R2466" s="27" t="str">
        <f t="shared" si="231"/>
        <v>indie rock</v>
      </c>
      <c r="S2466" s="14">
        <f t="shared" si="232"/>
        <v>42248.692094907405</v>
      </c>
      <c r="T2466" s="14">
        <f t="shared" si="233"/>
        <v>42277.603472222218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5">
        <v>700</v>
      </c>
      <c r="E2467" s="5">
        <v>1261</v>
      </c>
      <c r="F2467" s="12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</v>
      </c>
      <c r="P2467" s="5">
        <f t="shared" si="229"/>
        <v>26.27</v>
      </c>
      <c r="Q2467" s="27" t="str">
        <f t="shared" si="230"/>
        <v>music</v>
      </c>
      <c r="R2467" s="27" t="str">
        <f t="shared" si="231"/>
        <v>indie rock</v>
      </c>
      <c r="S2467" s="14">
        <f t="shared" si="232"/>
        <v>41145.510972222219</v>
      </c>
      <c r="T2467" s="14">
        <f t="shared" si="233"/>
        <v>41175.510972222219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5">
        <v>2500</v>
      </c>
      <c r="E2468" s="5">
        <v>2500</v>
      </c>
      <c r="F2468" s="12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5">
        <f t="shared" si="229"/>
        <v>48.08</v>
      </c>
      <c r="Q2468" s="27" t="str">
        <f t="shared" si="230"/>
        <v>music</v>
      </c>
      <c r="R2468" s="27" t="str">
        <f t="shared" si="231"/>
        <v>indie rock</v>
      </c>
      <c r="S2468" s="14">
        <f t="shared" si="232"/>
        <v>41372.894131944442</v>
      </c>
      <c r="T2468" s="14">
        <f t="shared" si="233"/>
        <v>41402.894131944442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5">
        <v>1000</v>
      </c>
      <c r="E2469" s="5">
        <v>1185</v>
      </c>
      <c r="F2469" s="12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119</v>
      </c>
      <c r="P2469" s="5">
        <f t="shared" si="229"/>
        <v>27.56</v>
      </c>
      <c r="Q2469" s="27" t="str">
        <f t="shared" si="230"/>
        <v>music</v>
      </c>
      <c r="R2469" s="27" t="str">
        <f t="shared" si="231"/>
        <v>indie rock</v>
      </c>
      <c r="S2469" s="14">
        <f t="shared" si="232"/>
        <v>41025.665868055556</v>
      </c>
      <c r="T2469" s="14">
        <f t="shared" si="233"/>
        <v>41039.5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5">
        <v>2000</v>
      </c>
      <c r="E2470" s="5">
        <v>2144.34</v>
      </c>
      <c r="F2470" s="12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</v>
      </c>
      <c r="P2470" s="5">
        <f t="shared" si="229"/>
        <v>36.97</v>
      </c>
      <c r="Q2470" s="27" t="str">
        <f t="shared" si="230"/>
        <v>music</v>
      </c>
      <c r="R2470" s="27" t="str">
        <f t="shared" si="231"/>
        <v>indie rock</v>
      </c>
      <c r="S2470" s="14">
        <f t="shared" si="232"/>
        <v>41173.945844907401</v>
      </c>
      <c r="T2470" s="14">
        <f t="shared" si="233"/>
        <v>41210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5">
        <v>1200</v>
      </c>
      <c r="E2471" s="5">
        <v>1364</v>
      </c>
      <c r="F2471" s="12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113.99999999999999</v>
      </c>
      <c r="P2471" s="5">
        <f t="shared" si="229"/>
        <v>29.02</v>
      </c>
      <c r="Q2471" s="27" t="str">
        <f t="shared" si="230"/>
        <v>music</v>
      </c>
      <c r="R2471" s="27" t="str">
        <f t="shared" si="231"/>
        <v>indie rock</v>
      </c>
      <c r="S2471" s="14">
        <f t="shared" si="232"/>
        <v>40557.221400462957</v>
      </c>
      <c r="T2471" s="14">
        <f t="shared" si="233"/>
        <v>40582.221400462957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5">
        <v>1000</v>
      </c>
      <c r="E2472" s="5">
        <v>1031.6400000000001</v>
      </c>
      <c r="F2472" s="1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</v>
      </c>
      <c r="P2472" s="5">
        <f t="shared" si="229"/>
        <v>28.66</v>
      </c>
      <c r="Q2472" s="27" t="str">
        <f t="shared" si="230"/>
        <v>music</v>
      </c>
      <c r="R2472" s="27" t="str">
        <f t="shared" si="231"/>
        <v>indie rock</v>
      </c>
      <c r="S2472" s="14">
        <f t="shared" si="232"/>
        <v>41022.866377314815</v>
      </c>
      <c r="T2472" s="14">
        <f t="shared" si="233"/>
        <v>41052.866377314815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5">
        <v>500</v>
      </c>
      <c r="E2473" s="5">
        <v>640</v>
      </c>
      <c r="F2473" s="12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5">
        <f t="shared" si="229"/>
        <v>37.65</v>
      </c>
      <c r="Q2473" s="27" t="str">
        <f t="shared" si="230"/>
        <v>music</v>
      </c>
      <c r="R2473" s="27" t="str">
        <f t="shared" si="231"/>
        <v>indie rock</v>
      </c>
      <c r="S2473" s="14">
        <f t="shared" si="232"/>
        <v>40893.784629629627</v>
      </c>
      <c r="T2473" s="14">
        <f t="shared" si="233"/>
        <v>40933.784629629627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5">
        <v>7500</v>
      </c>
      <c r="E2474" s="5">
        <v>10182.02</v>
      </c>
      <c r="F2474" s="12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136</v>
      </c>
      <c r="P2474" s="5">
        <f t="shared" si="229"/>
        <v>97.9</v>
      </c>
      <c r="Q2474" s="27" t="str">
        <f t="shared" si="230"/>
        <v>music</v>
      </c>
      <c r="R2474" s="27" t="str">
        <f t="shared" si="231"/>
        <v>indie rock</v>
      </c>
      <c r="S2474" s="14">
        <f t="shared" si="232"/>
        <v>40353.907175925924</v>
      </c>
      <c r="T2474" s="14">
        <f t="shared" si="233"/>
        <v>40424.835416666661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5">
        <v>2000</v>
      </c>
      <c r="E2475" s="5">
        <v>2000</v>
      </c>
      <c r="F2475" s="12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5">
        <f t="shared" si="229"/>
        <v>42.55</v>
      </c>
      <c r="Q2475" s="27" t="str">
        <f t="shared" si="230"/>
        <v>music</v>
      </c>
      <c r="R2475" s="27" t="str">
        <f t="shared" si="231"/>
        <v>indie rock</v>
      </c>
      <c r="S2475" s="14">
        <f t="shared" si="232"/>
        <v>41193.540150462963</v>
      </c>
      <c r="T2475" s="14">
        <f t="shared" si="233"/>
        <v>41223.581817129627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5">
        <v>5000</v>
      </c>
      <c r="E2476" s="5">
        <v>5000.18</v>
      </c>
      <c r="F2476" s="12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</v>
      </c>
      <c r="P2476" s="5">
        <f t="shared" si="229"/>
        <v>131.58000000000001</v>
      </c>
      <c r="Q2476" s="27" t="str">
        <f t="shared" si="230"/>
        <v>music</v>
      </c>
      <c r="R2476" s="27" t="str">
        <f t="shared" si="231"/>
        <v>indie rock</v>
      </c>
      <c r="S2476" s="14">
        <f t="shared" si="232"/>
        <v>40416.80296296296</v>
      </c>
      <c r="T2476" s="14">
        <f t="shared" si="233"/>
        <v>40461.80296296296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5">
        <v>2500</v>
      </c>
      <c r="E2477" s="5">
        <v>2618</v>
      </c>
      <c r="F2477" s="12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105</v>
      </c>
      <c r="P2477" s="5">
        <f t="shared" si="229"/>
        <v>32.32</v>
      </c>
      <c r="Q2477" s="27" t="str">
        <f t="shared" si="230"/>
        <v>music</v>
      </c>
      <c r="R2477" s="27" t="str">
        <f t="shared" si="231"/>
        <v>indie rock</v>
      </c>
      <c r="S2477" s="14">
        <f t="shared" si="232"/>
        <v>40310.079340277778</v>
      </c>
      <c r="T2477" s="14">
        <f t="shared" si="233"/>
        <v>40369.708333333328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5">
        <v>3200</v>
      </c>
      <c r="E2478" s="5">
        <v>3360.72</v>
      </c>
      <c r="F2478" s="12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</v>
      </c>
      <c r="P2478" s="5">
        <f t="shared" si="229"/>
        <v>61.1</v>
      </c>
      <c r="Q2478" s="27" t="str">
        <f t="shared" si="230"/>
        <v>music</v>
      </c>
      <c r="R2478" s="27" t="str">
        <f t="shared" si="231"/>
        <v>indie rock</v>
      </c>
      <c r="S2478" s="14">
        <f t="shared" si="232"/>
        <v>41913.120023148142</v>
      </c>
      <c r="T2478" s="14">
        <f t="shared" si="233"/>
        <v>41946.161689814813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5">
        <v>750</v>
      </c>
      <c r="E2479" s="5">
        <v>1285</v>
      </c>
      <c r="F2479" s="12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</v>
      </c>
      <c r="P2479" s="5">
        <f t="shared" si="229"/>
        <v>31.34</v>
      </c>
      <c r="Q2479" s="27" t="str">
        <f t="shared" si="230"/>
        <v>music</v>
      </c>
      <c r="R2479" s="27" t="str">
        <f t="shared" si="231"/>
        <v>indie rock</v>
      </c>
      <c r="S2479" s="14">
        <f t="shared" si="232"/>
        <v>41088.483159722222</v>
      </c>
      <c r="T2479" s="14">
        <f t="shared" si="233"/>
        <v>41133.483159722222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5">
        <v>8000</v>
      </c>
      <c r="E2480" s="5">
        <v>10200</v>
      </c>
      <c r="F2480" s="12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128</v>
      </c>
      <c r="P2480" s="5">
        <f t="shared" si="229"/>
        <v>129.11000000000001</v>
      </c>
      <c r="Q2480" s="27" t="str">
        <f t="shared" si="230"/>
        <v>music</v>
      </c>
      <c r="R2480" s="27" t="str">
        <f t="shared" si="231"/>
        <v>indie rock</v>
      </c>
      <c r="S2480" s="14">
        <f t="shared" si="232"/>
        <v>41257.742048611108</v>
      </c>
      <c r="T2480" s="14">
        <f t="shared" si="233"/>
        <v>41287.742048611108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5">
        <v>300</v>
      </c>
      <c r="E2481" s="5">
        <v>400.33</v>
      </c>
      <c r="F2481" s="12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</v>
      </c>
      <c r="P2481" s="5">
        <f t="shared" si="229"/>
        <v>25.02</v>
      </c>
      <c r="Q2481" s="27" t="str">
        <f t="shared" si="230"/>
        <v>music</v>
      </c>
      <c r="R2481" s="27" t="str">
        <f t="shared" si="231"/>
        <v>indie rock</v>
      </c>
      <c r="S2481" s="14">
        <f t="shared" si="232"/>
        <v>41107.518449074072</v>
      </c>
      <c r="T2481" s="14">
        <f t="shared" si="233"/>
        <v>41117.875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5">
        <v>2000</v>
      </c>
      <c r="E2482" s="5">
        <v>2000</v>
      </c>
      <c r="F2482" s="1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5">
        <f t="shared" si="229"/>
        <v>250</v>
      </c>
      <c r="Q2482" s="27" t="str">
        <f t="shared" si="230"/>
        <v>music</v>
      </c>
      <c r="R2482" s="27" t="str">
        <f t="shared" si="231"/>
        <v>indie rock</v>
      </c>
      <c r="S2482" s="14">
        <f t="shared" si="232"/>
        <v>42227.727824074071</v>
      </c>
      <c r="T2482" s="14">
        <f t="shared" si="233"/>
        <v>42287.727824074071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5">
        <v>4000</v>
      </c>
      <c r="E2483" s="5">
        <v>4516.4399999999996</v>
      </c>
      <c r="F2483" s="12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112.99999999999999</v>
      </c>
      <c r="P2483" s="5">
        <f t="shared" si="229"/>
        <v>47.54</v>
      </c>
      <c r="Q2483" s="27" t="str">
        <f t="shared" si="230"/>
        <v>music</v>
      </c>
      <c r="R2483" s="27" t="str">
        <f t="shared" si="231"/>
        <v>indie rock</v>
      </c>
      <c r="S2483" s="14">
        <f t="shared" si="232"/>
        <v>40999.437592592592</v>
      </c>
      <c r="T2483" s="14">
        <f t="shared" si="233"/>
        <v>41029.437592592592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5">
        <v>1000</v>
      </c>
      <c r="E2484" s="5">
        <v>1001</v>
      </c>
      <c r="F2484" s="12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</v>
      </c>
      <c r="P2484" s="5">
        <f t="shared" si="229"/>
        <v>40.04</v>
      </c>
      <c r="Q2484" s="27" t="str">
        <f t="shared" si="230"/>
        <v>music</v>
      </c>
      <c r="R2484" s="27" t="str">
        <f t="shared" si="231"/>
        <v>indie rock</v>
      </c>
      <c r="S2484" s="14">
        <f t="shared" si="232"/>
        <v>40711.573877314811</v>
      </c>
      <c r="T2484" s="14">
        <f t="shared" si="233"/>
        <v>40756.573877314811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5">
        <v>1100</v>
      </c>
      <c r="E2485" s="5">
        <v>1251</v>
      </c>
      <c r="F2485" s="12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113.99999999999999</v>
      </c>
      <c r="P2485" s="5">
        <f t="shared" si="229"/>
        <v>65.84</v>
      </c>
      <c r="Q2485" s="27" t="str">
        <f t="shared" si="230"/>
        <v>music</v>
      </c>
      <c r="R2485" s="27" t="str">
        <f t="shared" si="231"/>
        <v>indie rock</v>
      </c>
      <c r="S2485" s="14">
        <f t="shared" si="232"/>
        <v>40970.541701388887</v>
      </c>
      <c r="T2485" s="14">
        <f t="shared" si="233"/>
        <v>41030.500034722223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5">
        <v>3500</v>
      </c>
      <c r="E2486" s="5">
        <v>4176.1099999999997</v>
      </c>
      <c r="F2486" s="12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</v>
      </c>
      <c r="P2486" s="5">
        <f t="shared" si="229"/>
        <v>46.4</v>
      </c>
      <c r="Q2486" s="27" t="str">
        <f t="shared" si="230"/>
        <v>music</v>
      </c>
      <c r="R2486" s="27" t="str">
        <f t="shared" si="231"/>
        <v>indie rock</v>
      </c>
      <c r="S2486" s="14">
        <f t="shared" si="232"/>
        <v>40771.708368055552</v>
      </c>
      <c r="T2486" s="14">
        <f t="shared" si="233"/>
        <v>40801.708368055552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5">
        <v>2000</v>
      </c>
      <c r="E2487" s="5">
        <v>2065</v>
      </c>
      <c r="F2487" s="12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</v>
      </c>
      <c r="P2487" s="5">
        <f t="shared" si="229"/>
        <v>50.37</v>
      </c>
      <c r="Q2487" s="27" t="str">
        <f t="shared" si="230"/>
        <v>music</v>
      </c>
      <c r="R2487" s="27" t="str">
        <f t="shared" si="231"/>
        <v>indie rock</v>
      </c>
      <c r="S2487" s="14">
        <f t="shared" si="232"/>
        <v>40793.790266203701</v>
      </c>
      <c r="T2487" s="14">
        <f t="shared" si="233"/>
        <v>40828.790266203701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5">
        <v>300</v>
      </c>
      <c r="E2488" s="5">
        <v>797</v>
      </c>
      <c r="F2488" s="12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266</v>
      </c>
      <c r="P2488" s="5">
        <f t="shared" si="229"/>
        <v>26.57</v>
      </c>
      <c r="Q2488" s="27" t="str">
        <f t="shared" si="230"/>
        <v>music</v>
      </c>
      <c r="R2488" s="27" t="str">
        <f t="shared" si="231"/>
        <v>indie rock</v>
      </c>
      <c r="S2488" s="14">
        <f t="shared" si="232"/>
        <v>40991.499722222223</v>
      </c>
      <c r="T2488" s="14">
        <f t="shared" si="233"/>
        <v>41021.499722222223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5">
        <v>1500</v>
      </c>
      <c r="E2489" s="5">
        <v>1500.76</v>
      </c>
      <c r="F2489" s="12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</v>
      </c>
      <c r="P2489" s="5">
        <f t="shared" si="229"/>
        <v>39.49</v>
      </c>
      <c r="Q2489" s="27" t="str">
        <f t="shared" si="230"/>
        <v>music</v>
      </c>
      <c r="R2489" s="27" t="str">
        <f t="shared" si="231"/>
        <v>indie rock</v>
      </c>
      <c r="S2489" s="14">
        <f t="shared" si="232"/>
        <v>41025.874965277777</v>
      </c>
      <c r="T2489" s="14">
        <f t="shared" si="233"/>
        <v>41055.874965277777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5">
        <v>3000</v>
      </c>
      <c r="E2490" s="5">
        <v>3201</v>
      </c>
      <c r="F2490" s="12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107</v>
      </c>
      <c r="P2490" s="5">
        <f t="shared" si="229"/>
        <v>49.25</v>
      </c>
      <c r="Q2490" s="27" t="str">
        <f t="shared" si="230"/>
        <v>music</v>
      </c>
      <c r="R2490" s="27" t="str">
        <f t="shared" si="231"/>
        <v>indie rock</v>
      </c>
      <c r="S2490" s="14">
        <f t="shared" si="232"/>
        <v>40833.424861111111</v>
      </c>
      <c r="T2490" s="14">
        <f t="shared" si="233"/>
        <v>40863.466527777775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5">
        <v>3500</v>
      </c>
      <c r="E2491" s="5">
        <v>4678.5</v>
      </c>
      <c r="F2491" s="12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134</v>
      </c>
      <c r="P2491" s="5">
        <f t="shared" si="229"/>
        <v>62.38</v>
      </c>
      <c r="Q2491" s="27" t="str">
        <f t="shared" si="230"/>
        <v>music</v>
      </c>
      <c r="R2491" s="27" t="str">
        <f t="shared" si="231"/>
        <v>indie rock</v>
      </c>
      <c r="S2491" s="14">
        <f t="shared" si="232"/>
        <v>41373.481932870367</v>
      </c>
      <c r="T2491" s="14">
        <f t="shared" si="233"/>
        <v>41403.481932870367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5">
        <v>500</v>
      </c>
      <c r="E2492" s="5">
        <v>607</v>
      </c>
      <c r="F2492" s="1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</v>
      </c>
      <c r="P2492" s="5">
        <f t="shared" si="229"/>
        <v>37.94</v>
      </c>
      <c r="Q2492" s="27" t="str">
        <f t="shared" si="230"/>
        <v>music</v>
      </c>
      <c r="R2492" s="27" t="str">
        <f t="shared" si="231"/>
        <v>indie rock</v>
      </c>
      <c r="S2492" s="14">
        <f t="shared" si="232"/>
        <v>41023.019398148142</v>
      </c>
      <c r="T2492" s="14">
        <f t="shared" si="233"/>
        <v>41083.019398148142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5">
        <v>500</v>
      </c>
      <c r="E2493" s="5">
        <v>516</v>
      </c>
      <c r="F2493" s="12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</v>
      </c>
      <c r="P2493" s="5">
        <f t="shared" si="229"/>
        <v>51.6</v>
      </c>
      <c r="Q2493" s="27" t="str">
        <f t="shared" si="230"/>
        <v>music</v>
      </c>
      <c r="R2493" s="27" t="str">
        <f t="shared" si="231"/>
        <v>indie rock</v>
      </c>
      <c r="S2493" s="14">
        <f t="shared" si="232"/>
        <v>40542.630949074075</v>
      </c>
      <c r="T2493" s="14">
        <f t="shared" si="233"/>
        <v>40558.868749999994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5">
        <v>600</v>
      </c>
      <c r="E2494" s="5">
        <v>750</v>
      </c>
      <c r="F2494" s="12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5">
        <f t="shared" si="229"/>
        <v>27.78</v>
      </c>
      <c r="Q2494" s="27" t="str">
        <f t="shared" si="230"/>
        <v>music</v>
      </c>
      <c r="R2494" s="27" t="str">
        <f t="shared" si="231"/>
        <v>indie rock</v>
      </c>
      <c r="S2494" s="14">
        <f t="shared" si="232"/>
        <v>41024.777638888889</v>
      </c>
      <c r="T2494" s="14">
        <f t="shared" si="233"/>
        <v>41076.207638888889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5">
        <v>20000</v>
      </c>
      <c r="E2495" s="5">
        <v>25740</v>
      </c>
      <c r="F2495" s="12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129</v>
      </c>
      <c r="P2495" s="5">
        <f t="shared" si="229"/>
        <v>99.38</v>
      </c>
      <c r="Q2495" s="27" t="str">
        <f t="shared" si="230"/>
        <v>music</v>
      </c>
      <c r="R2495" s="27" t="str">
        <f t="shared" si="231"/>
        <v>indie rock</v>
      </c>
      <c r="S2495" s="14">
        <f t="shared" si="232"/>
        <v>41347.959953703699</v>
      </c>
      <c r="T2495" s="14">
        <f t="shared" si="233"/>
        <v>41392.959953703699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5">
        <v>1500</v>
      </c>
      <c r="E2496" s="5">
        <v>1515.08</v>
      </c>
      <c r="F2496" s="12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</v>
      </c>
      <c r="P2496" s="5">
        <f t="shared" si="229"/>
        <v>38.85</v>
      </c>
      <c r="Q2496" s="27" t="str">
        <f t="shared" si="230"/>
        <v>music</v>
      </c>
      <c r="R2496" s="27" t="str">
        <f t="shared" si="231"/>
        <v>indie rock</v>
      </c>
      <c r="S2496" s="14">
        <f t="shared" si="232"/>
        <v>41022.436851851846</v>
      </c>
      <c r="T2496" s="14">
        <f t="shared" si="233"/>
        <v>41052.436851851846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5">
        <v>1500</v>
      </c>
      <c r="E2497" s="5">
        <v>1913.05</v>
      </c>
      <c r="F2497" s="12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128</v>
      </c>
      <c r="P2497" s="5">
        <f t="shared" si="229"/>
        <v>45.55</v>
      </c>
      <c r="Q2497" s="27" t="str">
        <f t="shared" si="230"/>
        <v>music</v>
      </c>
      <c r="R2497" s="27" t="str">
        <f t="shared" si="231"/>
        <v>indie rock</v>
      </c>
      <c r="S2497" s="14">
        <f t="shared" si="232"/>
        <v>41036.738136574073</v>
      </c>
      <c r="T2497" s="14">
        <f t="shared" si="233"/>
        <v>41066.738136574073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5">
        <v>6000</v>
      </c>
      <c r="E2498" s="5">
        <v>6000</v>
      </c>
      <c r="F2498" s="12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5">
        <f t="shared" si="229"/>
        <v>600</v>
      </c>
      <c r="Q2498" s="27" t="str">
        <f t="shared" si="230"/>
        <v>music</v>
      </c>
      <c r="R2498" s="27" t="str">
        <f t="shared" si="231"/>
        <v>indie rock</v>
      </c>
      <c r="S2498" s="14">
        <f t="shared" si="232"/>
        <v>41327.788101851853</v>
      </c>
      <c r="T2498" s="14">
        <f t="shared" si="233"/>
        <v>41362.746435185181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5">
        <v>4000</v>
      </c>
      <c r="E2499" s="5">
        <v>4510.8599999999997</v>
      </c>
      <c r="F2499" s="12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ROUND(E2499/D2499,2)*100</f>
        <v>112.99999999999999</v>
      </c>
      <c r="P2499" s="5">
        <f t="shared" ref="P2499:P2562" si="235">IF(L2499=0,0,ROUND(E2499/L2499,2))</f>
        <v>80.55</v>
      </c>
      <c r="Q2499" s="27" t="str">
        <f t="shared" ref="Q2499:Q2562" si="236">IF((FIND("/",N2499,1)&gt;0),
LEFT(N2499,(FIND("/",N2499,1)-1)),N2499)</f>
        <v>music</v>
      </c>
      <c r="R2499" s="27" t="str">
        <f t="shared" ref="R2499:R2562" si="237">IF((FIND("/",N2499,1)&gt;0),
RIGHT(N2499,(LEN(N2499)-1-LEN(Q2499))),"")</f>
        <v>indie rock</v>
      </c>
      <c r="S2499" s="14">
        <f t="shared" ref="S2499:S2562" si="238">(((J2499/60)/60)/24)+DATE(1970,1,1)+(-5/24)</f>
        <v>40730.670578703699</v>
      </c>
      <c r="T2499" s="14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5">
        <v>1000</v>
      </c>
      <c r="E2500" s="5">
        <v>1056</v>
      </c>
      <c r="F2500" s="12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106</v>
      </c>
      <c r="P2500" s="5">
        <f t="shared" si="235"/>
        <v>52.8</v>
      </c>
      <c r="Q2500" s="27" t="str">
        <f t="shared" si="236"/>
        <v>music</v>
      </c>
      <c r="R2500" s="27" t="str">
        <f t="shared" si="237"/>
        <v>indie rock</v>
      </c>
      <c r="S2500" s="14">
        <f t="shared" si="238"/>
        <v>42017.759108796294</v>
      </c>
      <c r="T2500" s="14">
        <f t="shared" si="239"/>
        <v>42031.759108796294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5">
        <v>4000</v>
      </c>
      <c r="E2501" s="5">
        <v>8105</v>
      </c>
      <c r="F2501" s="12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202.99999999999997</v>
      </c>
      <c r="P2501" s="5">
        <f t="shared" si="235"/>
        <v>47.68</v>
      </c>
      <c r="Q2501" s="27" t="str">
        <f t="shared" si="236"/>
        <v>music</v>
      </c>
      <c r="R2501" s="27" t="str">
        <f t="shared" si="237"/>
        <v>indie rock</v>
      </c>
      <c r="S2501" s="14">
        <f t="shared" si="238"/>
        <v>41226.440243055549</v>
      </c>
      <c r="T2501" s="14">
        <f t="shared" si="239"/>
        <v>41274.541666666664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5">
        <v>600</v>
      </c>
      <c r="E2502" s="5">
        <v>680</v>
      </c>
      <c r="F2502" s="1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112.99999999999999</v>
      </c>
      <c r="P2502" s="5">
        <f t="shared" si="235"/>
        <v>23.45</v>
      </c>
      <c r="Q2502" s="27" t="str">
        <f t="shared" si="236"/>
        <v>music</v>
      </c>
      <c r="R2502" s="27" t="str">
        <f t="shared" si="237"/>
        <v>indie rock</v>
      </c>
      <c r="S2502" s="14">
        <f t="shared" si="238"/>
        <v>41053.564525462964</v>
      </c>
      <c r="T2502" s="14">
        <f t="shared" si="239"/>
        <v>41083.564525462964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5">
        <v>11000</v>
      </c>
      <c r="E2503" s="5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3</v>
      </c>
      <c r="P2503" s="5">
        <f t="shared" si="235"/>
        <v>40.14</v>
      </c>
      <c r="Q2503" s="27" t="str">
        <f t="shared" si="236"/>
        <v>food</v>
      </c>
      <c r="R2503" s="27" t="str">
        <f t="shared" si="237"/>
        <v>restaurants</v>
      </c>
      <c r="S2503" s="14">
        <f t="shared" si="238"/>
        <v>42244.568333333329</v>
      </c>
      <c r="T2503" s="14">
        <f t="shared" si="239"/>
        <v>42274.568333333329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5">
        <v>110000</v>
      </c>
      <c r="E2504" s="5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0</v>
      </c>
      <c r="P2504" s="5">
        <f t="shared" si="235"/>
        <v>17.2</v>
      </c>
      <c r="Q2504" s="27" t="str">
        <f t="shared" si="236"/>
        <v>food</v>
      </c>
      <c r="R2504" s="27" t="str">
        <f t="shared" si="237"/>
        <v>restaurants</v>
      </c>
      <c r="S2504" s="14">
        <f t="shared" si="238"/>
        <v>41858.617106481477</v>
      </c>
      <c r="T2504" s="14">
        <f t="shared" si="239"/>
        <v>41903.617106481477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5">
        <v>10000</v>
      </c>
      <c r="E2505" s="5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>
        <f t="shared" si="235"/>
        <v>0</v>
      </c>
      <c r="Q2505" s="27" t="str">
        <f t="shared" si="236"/>
        <v>food</v>
      </c>
      <c r="R2505" s="27" t="str">
        <f t="shared" si="237"/>
        <v>restaurants</v>
      </c>
      <c r="S2505" s="14">
        <f t="shared" si="238"/>
        <v>42498.691064814811</v>
      </c>
      <c r="T2505" s="14">
        <f t="shared" si="239"/>
        <v>42528.67083333333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5">
        <v>35000</v>
      </c>
      <c r="E2506" s="5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>
        <f t="shared" si="235"/>
        <v>0</v>
      </c>
      <c r="Q2506" s="27" t="str">
        <f t="shared" si="236"/>
        <v>food</v>
      </c>
      <c r="R2506" s="27" t="str">
        <f t="shared" si="237"/>
        <v>restaurants</v>
      </c>
      <c r="S2506" s="14">
        <f t="shared" si="238"/>
        <v>41927.807106481479</v>
      </c>
      <c r="T2506" s="14">
        <f t="shared" si="239"/>
        <v>41957.848773148151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5">
        <v>7000</v>
      </c>
      <c r="E2507" s="5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>
        <f t="shared" si="235"/>
        <v>0</v>
      </c>
      <c r="Q2507" s="27" t="str">
        <f t="shared" si="236"/>
        <v>food</v>
      </c>
      <c r="R2507" s="27" t="str">
        <f t="shared" si="237"/>
        <v>restaurants</v>
      </c>
      <c r="S2507" s="14">
        <f t="shared" si="238"/>
        <v>42046.847407407404</v>
      </c>
      <c r="T2507" s="14">
        <f t="shared" si="239"/>
        <v>42076.80574074074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5">
        <v>5000</v>
      </c>
      <c r="E2508" s="5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1</v>
      </c>
      <c r="P2508" s="5">
        <f t="shared" si="235"/>
        <v>15</v>
      </c>
      <c r="Q2508" s="27" t="str">
        <f t="shared" si="236"/>
        <v>food</v>
      </c>
      <c r="R2508" s="27" t="str">
        <f t="shared" si="237"/>
        <v>restaurants</v>
      </c>
      <c r="S2508" s="14">
        <f t="shared" si="238"/>
        <v>42258.088761574072</v>
      </c>
      <c r="T2508" s="14">
        <f t="shared" si="239"/>
        <v>42280.666666666664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5">
        <v>42850</v>
      </c>
      <c r="E2509" s="5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>
        <f t="shared" si="235"/>
        <v>0</v>
      </c>
      <c r="Q2509" s="27" t="str">
        <f t="shared" si="236"/>
        <v>food</v>
      </c>
      <c r="R2509" s="27" t="str">
        <f t="shared" si="237"/>
        <v>restaurants</v>
      </c>
      <c r="S2509" s="14">
        <f t="shared" si="238"/>
        <v>42104.864629629628</v>
      </c>
      <c r="T2509" s="14">
        <f t="shared" si="239"/>
        <v>42134.864629629628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5">
        <v>20000</v>
      </c>
      <c r="E2510" s="5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>
        <f t="shared" si="235"/>
        <v>0</v>
      </c>
      <c r="Q2510" s="27" t="str">
        <f t="shared" si="236"/>
        <v>food</v>
      </c>
      <c r="R2510" s="27" t="str">
        <f t="shared" si="237"/>
        <v>restaurants</v>
      </c>
      <c r="S2510" s="14">
        <f t="shared" si="238"/>
        <v>41835.743449074071</v>
      </c>
      <c r="T2510" s="14">
        <f t="shared" si="239"/>
        <v>41865.743449074071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5">
        <v>95000</v>
      </c>
      <c r="E2511" s="5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</v>
      </c>
      <c r="P2511" s="5">
        <f t="shared" si="235"/>
        <v>35.71</v>
      </c>
      <c r="Q2511" s="27" t="str">
        <f t="shared" si="236"/>
        <v>food</v>
      </c>
      <c r="R2511" s="27" t="str">
        <f t="shared" si="237"/>
        <v>restaurants</v>
      </c>
      <c r="S2511" s="14">
        <f t="shared" si="238"/>
        <v>42058.601261574069</v>
      </c>
      <c r="T2511" s="14">
        <f t="shared" si="239"/>
        <v>42114.559594907405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5">
        <v>50000</v>
      </c>
      <c r="E2512" s="5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</v>
      </c>
      <c r="P2512" s="5">
        <f t="shared" si="235"/>
        <v>37.5</v>
      </c>
      <c r="Q2512" s="27" t="str">
        <f t="shared" si="236"/>
        <v>food</v>
      </c>
      <c r="R2512" s="27" t="str">
        <f t="shared" si="237"/>
        <v>restaurants</v>
      </c>
      <c r="S2512" s="14">
        <f t="shared" si="238"/>
        <v>42078.78902777777</v>
      </c>
      <c r="T2512" s="14">
        <f t="shared" si="239"/>
        <v>42138.78902777777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5">
        <v>100000</v>
      </c>
      <c r="E2513" s="5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>
        <f t="shared" si="235"/>
        <v>0</v>
      </c>
      <c r="Q2513" s="27" t="str">
        <f t="shared" si="236"/>
        <v>food</v>
      </c>
      <c r="R2513" s="27" t="str">
        <f t="shared" si="237"/>
        <v>restaurants</v>
      </c>
      <c r="S2513" s="14">
        <f t="shared" si="238"/>
        <v>42371.238576388881</v>
      </c>
      <c r="T2513" s="14">
        <f t="shared" si="239"/>
        <v>42401.238576388881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5">
        <v>1150</v>
      </c>
      <c r="E2514" s="5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>
        <f t="shared" si="235"/>
        <v>0</v>
      </c>
      <c r="Q2514" s="27" t="str">
        <f t="shared" si="236"/>
        <v>food</v>
      </c>
      <c r="R2514" s="27" t="str">
        <f t="shared" si="237"/>
        <v>restaurants</v>
      </c>
      <c r="S2514" s="14">
        <f t="shared" si="238"/>
        <v>41971.668530092589</v>
      </c>
      <c r="T2514" s="14">
        <f t="shared" si="239"/>
        <v>41986.668530092589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5">
        <v>180000</v>
      </c>
      <c r="E2515" s="5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>
        <f t="shared" si="235"/>
        <v>0</v>
      </c>
      <c r="Q2515" s="27" t="str">
        <f t="shared" si="236"/>
        <v>food</v>
      </c>
      <c r="R2515" s="27" t="str">
        <f t="shared" si="237"/>
        <v>restaurants</v>
      </c>
      <c r="S2515" s="14">
        <f t="shared" si="238"/>
        <v>42731.798483796294</v>
      </c>
      <c r="T2515" s="14">
        <f t="shared" si="239"/>
        <v>42791.798483796294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5">
        <v>12000</v>
      </c>
      <c r="E2516" s="5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2</v>
      </c>
      <c r="P2516" s="5">
        <f t="shared" si="235"/>
        <v>52.5</v>
      </c>
      <c r="Q2516" s="27" t="str">
        <f t="shared" si="236"/>
        <v>food</v>
      </c>
      <c r="R2516" s="27" t="str">
        <f t="shared" si="237"/>
        <v>restaurants</v>
      </c>
      <c r="S2516" s="14">
        <f t="shared" si="238"/>
        <v>41854.181446759256</v>
      </c>
      <c r="T2516" s="14">
        <f t="shared" si="239"/>
        <v>41871.181446759256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5">
        <v>5000</v>
      </c>
      <c r="E2517" s="5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19</v>
      </c>
      <c r="P2517" s="5">
        <f t="shared" si="235"/>
        <v>77.5</v>
      </c>
      <c r="Q2517" s="27" t="str">
        <f t="shared" si="236"/>
        <v>food</v>
      </c>
      <c r="R2517" s="27" t="str">
        <f t="shared" si="237"/>
        <v>restaurants</v>
      </c>
      <c r="S2517" s="14">
        <f t="shared" si="238"/>
        <v>42027.63140046296</v>
      </c>
      <c r="T2517" s="14">
        <f t="shared" si="239"/>
        <v>42057.63140046296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5">
        <v>22000</v>
      </c>
      <c r="E2518" s="5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>
        <f t="shared" si="235"/>
        <v>0</v>
      </c>
      <c r="Q2518" s="27" t="str">
        <f t="shared" si="236"/>
        <v>food</v>
      </c>
      <c r="R2518" s="27" t="str">
        <f t="shared" si="237"/>
        <v>restaurants</v>
      </c>
      <c r="S2518" s="14">
        <f t="shared" si="238"/>
        <v>41942.445046296292</v>
      </c>
      <c r="T2518" s="14">
        <f t="shared" si="239"/>
        <v>41972.486712962964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5">
        <v>18000</v>
      </c>
      <c r="E2519" s="5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10</v>
      </c>
      <c r="P2519" s="5">
        <f t="shared" si="235"/>
        <v>53.55</v>
      </c>
      <c r="Q2519" s="27" t="str">
        <f t="shared" si="236"/>
        <v>food</v>
      </c>
      <c r="R2519" s="27" t="str">
        <f t="shared" si="237"/>
        <v>restaurants</v>
      </c>
      <c r="S2519" s="14">
        <f t="shared" si="238"/>
        <v>42052.594097222223</v>
      </c>
      <c r="T2519" s="14">
        <f t="shared" si="239"/>
        <v>42082.552430555552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5">
        <v>5000</v>
      </c>
      <c r="E2520" s="5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>
        <f t="shared" si="235"/>
        <v>0</v>
      </c>
      <c r="Q2520" s="27" t="str">
        <f t="shared" si="236"/>
        <v>food</v>
      </c>
      <c r="R2520" s="27" t="str">
        <f t="shared" si="237"/>
        <v>restaurants</v>
      </c>
      <c r="S2520" s="14">
        <f t="shared" si="238"/>
        <v>41926.472546296296</v>
      </c>
      <c r="T2520" s="14">
        <f t="shared" si="239"/>
        <v>41956.51421296296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5">
        <v>150000</v>
      </c>
      <c r="E2521" s="5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0</v>
      </c>
      <c r="P2521" s="5">
        <f t="shared" si="235"/>
        <v>16.25</v>
      </c>
      <c r="Q2521" s="27" t="str">
        <f t="shared" si="236"/>
        <v>food</v>
      </c>
      <c r="R2521" s="27" t="str">
        <f t="shared" si="237"/>
        <v>restaurants</v>
      </c>
      <c r="S2521" s="14">
        <f t="shared" si="238"/>
        <v>41808.946805555555</v>
      </c>
      <c r="T2521" s="14">
        <f t="shared" si="239"/>
        <v>41838.946805555555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5">
        <v>100000</v>
      </c>
      <c r="E2522" s="5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>
        <f t="shared" si="235"/>
        <v>0</v>
      </c>
      <c r="Q2522" s="27" t="str">
        <f t="shared" si="236"/>
        <v>food</v>
      </c>
      <c r="R2522" s="27" t="str">
        <f t="shared" si="237"/>
        <v>restaurants</v>
      </c>
      <c r="S2522" s="14">
        <f t="shared" si="238"/>
        <v>42612.392187500001</v>
      </c>
      <c r="T2522" s="14">
        <f t="shared" si="239"/>
        <v>42658.597916666658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5">
        <v>12500</v>
      </c>
      <c r="E2523" s="5">
        <v>13685.99</v>
      </c>
      <c r="F2523" s="12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109.00000000000001</v>
      </c>
      <c r="P2523" s="5">
        <f t="shared" si="235"/>
        <v>103.68</v>
      </c>
      <c r="Q2523" s="27" t="str">
        <f t="shared" si="236"/>
        <v>music</v>
      </c>
      <c r="R2523" s="27" t="str">
        <f t="shared" si="237"/>
        <v>classical music</v>
      </c>
      <c r="S2523" s="14">
        <f t="shared" si="238"/>
        <v>42269.75950231481</v>
      </c>
      <c r="T2523" s="14">
        <f t="shared" si="239"/>
        <v>42290.75950231481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5">
        <v>5000</v>
      </c>
      <c r="E2524" s="5">
        <v>5000</v>
      </c>
      <c r="F2524" s="12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5">
        <f t="shared" si="235"/>
        <v>185.19</v>
      </c>
      <c r="Q2524" s="27" t="str">
        <f t="shared" si="236"/>
        <v>music</v>
      </c>
      <c r="R2524" s="27" t="str">
        <f t="shared" si="237"/>
        <v>classical music</v>
      </c>
      <c r="S2524" s="14">
        <f t="shared" si="238"/>
        <v>42460.365277777775</v>
      </c>
      <c r="T2524" s="14">
        <f t="shared" si="239"/>
        <v>42482.411111111105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5">
        <v>900</v>
      </c>
      <c r="E2525" s="5">
        <v>1408</v>
      </c>
      <c r="F2525" s="12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</v>
      </c>
      <c r="P2525" s="5">
        <f t="shared" si="235"/>
        <v>54.15</v>
      </c>
      <c r="Q2525" s="27" t="str">
        <f t="shared" si="236"/>
        <v>music</v>
      </c>
      <c r="R2525" s="27" t="str">
        <f t="shared" si="237"/>
        <v>classical music</v>
      </c>
      <c r="S2525" s="14">
        <f t="shared" si="238"/>
        <v>41930.767268518517</v>
      </c>
      <c r="T2525" s="14">
        <f t="shared" si="239"/>
        <v>41960.808935185189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5">
        <v>7500</v>
      </c>
      <c r="E2526" s="5">
        <v>7620</v>
      </c>
      <c r="F2526" s="12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102</v>
      </c>
      <c r="P2526" s="5">
        <f t="shared" si="235"/>
        <v>177.21</v>
      </c>
      <c r="Q2526" s="27" t="str">
        <f t="shared" si="236"/>
        <v>music</v>
      </c>
      <c r="R2526" s="27" t="str">
        <f t="shared" si="237"/>
        <v>classical music</v>
      </c>
      <c r="S2526" s="14">
        <f t="shared" si="238"/>
        <v>41961.599039351851</v>
      </c>
      <c r="T2526" s="14">
        <f t="shared" si="239"/>
        <v>41993.979166666664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5">
        <v>8000</v>
      </c>
      <c r="E2527" s="5">
        <v>8026</v>
      </c>
      <c r="F2527" s="12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</v>
      </c>
      <c r="P2527" s="5">
        <f t="shared" si="235"/>
        <v>100.33</v>
      </c>
      <c r="Q2527" s="27" t="str">
        <f t="shared" si="236"/>
        <v>music</v>
      </c>
      <c r="R2527" s="27" t="str">
        <f t="shared" si="237"/>
        <v>classical music</v>
      </c>
      <c r="S2527" s="14">
        <f t="shared" si="238"/>
        <v>41058.636238425926</v>
      </c>
      <c r="T2527" s="14">
        <f t="shared" si="239"/>
        <v>41088.636238425926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5">
        <v>4000</v>
      </c>
      <c r="E2528" s="5">
        <v>4518</v>
      </c>
      <c r="F2528" s="12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112.99999999999999</v>
      </c>
      <c r="P2528" s="5">
        <f t="shared" si="235"/>
        <v>136.91</v>
      </c>
      <c r="Q2528" s="27" t="str">
        <f t="shared" si="236"/>
        <v>music</v>
      </c>
      <c r="R2528" s="27" t="str">
        <f t="shared" si="237"/>
        <v>classical music</v>
      </c>
      <c r="S2528" s="14">
        <f t="shared" si="238"/>
        <v>41952.882800925923</v>
      </c>
      <c r="T2528" s="14">
        <f t="shared" si="239"/>
        <v>41980.999305555553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5">
        <v>4000</v>
      </c>
      <c r="E2529" s="5">
        <v>4085</v>
      </c>
      <c r="F2529" s="12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</v>
      </c>
      <c r="P2529" s="5">
        <f t="shared" si="235"/>
        <v>57.54</v>
      </c>
      <c r="Q2529" s="27" t="str">
        <f t="shared" si="236"/>
        <v>music</v>
      </c>
      <c r="R2529" s="27" t="str">
        <f t="shared" si="237"/>
        <v>classical music</v>
      </c>
      <c r="S2529" s="14">
        <f t="shared" si="238"/>
        <v>41546.542719907404</v>
      </c>
      <c r="T2529" s="14">
        <f t="shared" si="239"/>
        <v>41564.957638888889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5">
        <v>4000</v>
      </c>
      <c r="E2530" s="5">
        <v>4289.99</v>
      </c>
      <c r="F2530" s="12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</v>
      </c>
      <c r="P2530" s="5">
        <f t="shared" si="235"/>
        <v>52.96</v>
      </c>
      <c r="Q2530" s="27" t="str">
        <f t="shared" si="236"/>
        <v>music</v>
      </c>
      <c r="R2530" s="27" t="str">
        <f t="shared" si="237"/>
        <v>classical music</v>
      </c>
      <c r="S2530" s="14">
        <f t="shared" si="238"/>
        <v>42217.626192129632</v>
      </c>
      <c r="T2530" s="14">
        <f t="shared" si="239"/>
        <v>42236.249999999993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5">
        <v>6000</v>
      </c>
      <c r="E2531" s="5">
        <v>6257</v>
      </c>
      <c r="F2531" s="12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</v>
      </c>
      <c r="P2531" s="5">
        <f t="shared" si="235"/>
        <v>82.33</v>
      </c>
      <c r="Q2531" s="27" t="str">
        <f t="shared" si="236"/>
        <v>music</v>
      </c>
      <c r="R2531" s="27" t="str">
        <f t="shared" si="237"/>
        <v>classical music</v>
      </c>
      <c r="S2531" s="14">
        <f t="shared" si="238"/>
        <v>40947.872395833328</v>
      </c>
      <c r="T2531" s="14">
        <f t="shared" si="239"/>
        <v>40992.830729166664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5">
        <v>6500</v>
      </c>
      <c r="E2532" s="5">
        <v>6500</v>
      </c>
      <c r="F2532" s="1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5">
        <f t="shared" si="235"/>
        <v>135.41999999999999</v>
      </c>
      <c r="Q2532" s="27" t="str">
        <f t="shared" si="236"/>
        <v>music</v>
      </c>
      <c r="R2532" s="27" t="str">
        <f t="shared" si="237"/>
        <v>classical music</v>
      </c>
      <c r="S2532" s="14">
        <f t="shared" si="238"/>
        <v>42081.656307870369</v>
      </c>
      <c r="T2532" s="14">
        <f t="shared" si="239"/>
        <v>42113.993055555555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5">
        <v>4500</v>
      </c>
      <c r="E2533" s="5">
        <v>4518</v>
      </c>
      <c r="F2533" s="12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</v>
      </c>
      <c r="P2533" s="5">
        <f t="shared" si="235"/>
        <v>74.069999999999993</v>
      </c>
      <c r="Q2533" s="27" t="str">
        <f t="shared" si="236"/>
        <v>music</v>
      </c>
      <c r="R2533" s="27" t="str">
        <f t="shared" si="237"/>
        <v>classical music</v>
      </c>
      <c r="S2533" s="14">
        <f t="shared" si="238"/>
        <v>42208.471689814811</v>
      </c>
      <c r="T2533" s="14">
        <f t="shared" si="239"/>
        <v>42230.957638888889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5">
        <v>4000</v>
      </c>
      <c r="E2534" s="5">
        <v>5045</v>
      </c>
      <c r="F2534" s="12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</v>
      </c>
      <c r="P2534" s="5">
        <f t="shared" si="235"/>
        <v>84.08</v>
      </c>
      <c r="Q2534" s="27" t="str">
        <f t="shared" si="236"/>
        <v>music</v>
      </c>
      <c r="R2534" s="27" t="str">
        <f t="shared" si="237"/>
        <v>classical music</v>
      </c>
      <c r="S2534" s="14">
        <f t="shared" si="238"/>
        <v>41107.640810185185</v>
      </c>
      <c r="T2534" s="14">
        <f t="shared" si="239"/>
        <v>41137.640810185185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5">
        <v>7500</v>
      </c>
      <c r="E2535" s="5">
        <v>8300</v>
      </c>
      <c r="F2535" s="12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111.00000000000001</v>
      </c>
      <c r="P2535" s="5">
        <f t="shared" si="235"/>
        <v>61.03</v>
      </c>
      <c r="Q2535" s="27" t="str">
        <f t="shared" si="236"/>
        <v>music</v>
      </c>
      <c r="R2535" s="27" t="str">
        <f t="shared" si="237"/>
        <v>classical music</v>
      </c>
      <c r="S2535" s="14">
        <f t="shared" si="238"/>
        <v>41304.542951388888</v>
      </c>
      <c r="T2535" s="14">
        <f t="shared" si="239"/>
        <v>41334.542453703703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5">
        <v>2000</v>
      </c>
      <c r="E2536" s="5">
        <v>2100</v>
      </c>
      <c r="F2536" s="12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5">
        <f t="shared" si="235"/>
        <v>150</v>
      </c>
      <c r="Q2536" s="27" t="str">
        <f t="shared" si="236"/>
        <v>music</v>
      </c>
      <c r="R2536" s="27" t="str">
        <f t="shared" si="237"/>
        <v>classical music</v>
      </c>
      <c r="S2536" s="14">
        <f t="shared" si="238"/>
        <v>40127.492037037038</v>
      </c>
      <c r="T2536" s="14">
        <f t="shared" si="239"/>
        <v>40179.041666666664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5">
        <v>20000</v>
      </c>
      <c r="E2537" s="5">
        <v>20755</v>
      </c>
      <c r="F2537" s="12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104</v>
      </c>
      <c r="P2537" s="5">
        <f t="shared" si="235"/>
        <v>266.08999999999997</v>
      </c>
      <c r="Q2537" s="27" t="str">
        <f t="shared" si="236"/>
        <v>music</v>
      </c>
      <c r="R2537" s="27" t="str">
        <f t="shared" si="237"/>
        <v>classical music</v>
      </c>
      <c r="S2537" s="14">
        <f t="shared" si="238"/>
        <v>41943.582696759258</v>
      </c>
      <c r="T2537" s="14">
        <f t="shared" si="239"/>
        <v>41974.624363425923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5">
        <v>25</v>
      </c>
      <c r="E2538" s="5">
        <v>29</v>
      </c>
      <c r="F2538" s="12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5">
        <f t="shared" si="235"/>
        <v>7.25</v>
      </c>
      <c r="Q2538" s="27" t="str">
        <f t="shared" si="236"/>
        <v>music</v>
      </c>
      <c r="R2538" s="27" t="str">
        <f t="shared" si="237"/>
        <v>classical music</v>
      </c>
      <c r="S2538" s="14">
        <f t="shared" si="238"/>
        <v>41463.89775462963</v>
      </c>
      <c r="T2538" s="14">
        <f t="shared" si="239"/>
        <v>41484.89775462963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5">
        <v>1000</v>
      </c>
      <c r="E2539" s="5">
        <v>1100</v>
      </c>
      <c r="F2539" s="12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5">
        <f t="shared" si="235"/>
        <v>100</v>
      </c>
      <c r="Q2539" s="27" t="str">
        <f t="shared" si="236"/>
        <v>music</v>
      </c>
      <c r="R2539" s="27" t="str">
        <f t="shared" si="237"/>
        <v>classical music</v>
      </c>
      <c r="S2539" s="14">
        <f t="shared" si="238"/>
        <v>40696.440451388888</v>
      </c>
      <c r="T2539" s="14">
        <f t="shared" si="239"/>
        <v>40756.440451388888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5">
        <v>18000</v>
      </c>
      <c r="E2540" s="5">
        <v>20343.169999999998</v>
      </c>
      <c r="F2540" s="12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112.99999999999999</v>
      </c>
      <c r="P2540" s="5">
        <f t="shared" si="235"/>
        <v>109.96</v>
      </c>
      <c r="Q2540" s="27" t="str">
        <f t="shared" si="236"/>
        <v>music</v>
      </c>
      <c r="R2540" s="27" t="str">
        <f t="shared" si="237"/>
        <v>classical music</v>
      </c>
      <c r="S2540" s="14">
        <f t="shared" si="238"/>
        <v>41298.301631944443</v>
      </c>
      <c r="T2540" s="14">
        <f t="shared" si="239"/>
        <v>41328.999305555553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5">
        <v>10000</v>
      </c>
      <c r="E2541" s="5">
        <v>10025</v>
      </c>
      <c r="F2541" s="12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</v>
      </c>
      <c r="P2541" s="5">
        <f t="shared" si="235"/>
        <v>169.92</v>
      </c>
      <c r="Q2541" s="27" t="str">
        <f t="shared" si="236"/>
        <v>music</v>
      </c>
      <c r="R2541" s="27" t="str">
        <f t="shared" si="237"/>
        <v>classical music</v>
      </c>
      <c r="S2541" s="14">
        <f t="shared" si="238"/>
        <v>41977.693888888891</v>
      </c>
      <c r="T2541" s="14">
        <f t="shared" si="239"/>
        <v>42037.693888888891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5">
        <v>2500</v>
      </c>
      <c r="E2542" s="5">
        <v>2585</v>
      </c>
      <c r="F2542" s="1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</v>
      </c>
      <c r="P2542" s="5">
        <f t="shared" si="235"/>
        <v>95.74</v>
      </c>
      <c r="Q2542" s="27" t="str">
        <f t="shared" si="236"/>
        <v>music</v>
      </c>
      <c r="R2542" s="27" t="str">
        <f t="shared" si="237"/>
        <v>classical music</v>
      </c>
      <c r="S2542" s="14">
        <f t="shared" si="238"/>
        <v>40785.466678240737</v>
      </c>
      <c r="T2542" s="14">
        <f t="shared" si="239"/>
        <v>40845.466678240737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5">
        <v>3500</v>
      </c>
      <c r="E2543" s="5">
        <v>3746</v>
      </c>
      <c r="F2543" s="12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</v>
      </c>
      <c r="P2543" s="5">
        <f t="shared" si="235"/>
        <v>59.46</v>
      </c>
      <c r="Q2543" s="27" t="str">
        <f t="shared" si="236"/>
        <v>music</v>
      </c>
      <c r="R2543" s="27" t="str">
        <f t="shared" si="237"/>
        <v>classical music</v>
      </c>
      <c r="S2543" s="14">
        <f t="shared" si="238"/>
        <v>41483.240949074068</v>
      </c>
      <c r="T2543" s="14">
        <f t="shared" si="239"/>
        <v>41543.240949074068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5">
        <v>700</v>
      </c>
      <c r="E2544" s="5">
        <v>725</v>
      </c>
      <c r="F2544" s="12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104</v>
      </c>
      <c r="P2544" s="5">
        <f t="shared" si="235"/>
        <v>55.77</v>
      </c>
      <c r="Q2544" s="27" t="str">
        <f t="shared" si="236"/>
        <v>music</v>
      </c>
      <c r="R2544" s="27" t="str">
        <f t="shared" si="237"/>
        <v>classical music</v>
      </c>
      <c r="S2544" s="14">
        <f t="shared" si="238"/>
        <v>41509.218252314815</v>
      </c>
      <c r="T2544" s="14">
        <f t="shared" si="239"/>
        <v>41547.957638888889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5">
        <v>250</v>
      </c>
      <c r="E2545" s="5">
        <v>391</v>
      </c>
      <c r="F2545" s="12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</v>
      </c>
      <c r="P2545" s="5">
        <f t="shared" si="235"/>
        <v>30.08</v>
      </c>
      <c r="Q2545" s="27" t="str">
        <f t="shared" si="236"/>
        <v>music</v>
      </c>
      <c r="R2545" s="27" t="str">
        <f t="shared" si="237"/>
        <v>classical music</v>
      </c>
      <c r="S2545" s="14">
        <f t="shared" si="238"/>
        <v>40513.899282407401</v>
      </c>
      <c r="T2545" s="14">
        <f t="shared" si="239"/>
        <v>40544.916666666664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5">
        <v>5000</v>
      </c>
      <c r="E2546" s="5">
        <v>5041</v>
      </c>
      <c r="F2546" s="12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101</v>
      </c>
      <c r="P2546" s="5">
        <f t="shared" si="235"/>
        <v>88.44</v>
      </c>
      <c r="Q2546" s="27" t="str">
        <f t="shared" si="236"/>
        <v>music</v>
      </c>
      <c r="R2546" s="27" t="str">
        <f t="shared" si="237"/>
        <v>classical music</v>
      </c>
      <c r="S2546" s="14">
        <f t="shared" si="238"/>
        <v>41068.3121412037</v>
      </c>
      <c r="T2546" s="14">
        <f t="shared" si="239"/>
        <v>41098.3121412037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5">
        <v>2000</v>
      </c>
      <c r="E2547" s="5">
        <v>3906</v>
      </c>
      <c r="F2547" s="12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</v>
      </c>
      <c r="P2547" s="5">
        <f t="shared" si="235"/>
        <v>64.03</v>
      </c>
      <c r="Q2547" s="27" t="str">
        <f t="shared" si="236"/>
        <v>music</v>
      </c>
      <c r="R2547" s="27" t="str">
        <f t="shared" si="237"/>
        <v>classical music</v>
      </c>
      <c r="S2547" s="14">
        <f t="shared" si="238"/>
        <v>42026.929837962954</v>
      </c>
      <c r="T2547" s="14">
        <f t="shared" si="239"/>
        <v>42061.812499999993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5">
        <v>3500</v>
      </c>
      <c r="E2548" s="5">
        <v>3910</v>
      </c>
      <c r="F2548" s="12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112.00000000000001</v>
      </c>
      <c r="P2548" s="5">
        <f t="shared" si="235"/>
        <v>60.15</v>
      </c>
      <c r="Q2548" s="27" t="str">
        <f t="shared" si="236"/>
        <v>music</v>
      </c>
      <c r="R2548" s="27" t="str">
        <f t="shared" si="237"/>
        <v>classical music</v>
      </c>
      <c r="S2548" s="14">
        <f t="shared" si="238"/>
        <v>41524.650219907402</v>
      </c>
      <c r="T2548" s="14">
        <f t="shared" si="239"/>
        <v>41552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5">
        <v>5500</v>
      </c>
      <c r="E2549" s="5">
        <v>6592</v>
      </c>
      <c r="F2549" s="12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120</v>
      </c>
      <c r="P2549" s="5">
        <f t="shared" si="235"/>
        <v>49.19</v>
      </c>
      <c r="Q2549" s="27" t="str">
        <f t="shared" si="236"/>
        <v>music</v>
      </c>
      <c r="R2549" s="27" t="str">
        <f t="shared" si="237"/>
        <v>classical music</v>
      </c>
      <c r="S2549" s="14">
        <f t="shared" si="238"/>
        <v>40973.564849537033</v>
      </c>
      <c r="T2549" s="14">
        <f t="shared" si="239"/>
        <v>41003.523182870369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5">
        <v>6000</v>
      </c>
      <c r="E2550" s="5">
        <v>6111</v>
      </c>
      <c r="F2550" s="12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102</v>
      </c>
      <c r="P2550" s="5">
        <f t="shared" si="235"/>
        <v>165.16</v>
      </c>
      <c r="Q2550" s="27" t="str">
        <f t="shared" si="236"/>
        <v>music</v>
      </c>
      <c r="R2550" s="27" t="str">
        <f t="shared" si="237"/>
        <v>classical music</v>
      </c>
      <c r="S2550" s="14">
        <f t="shared" si="238"/>
        <v>42618.417094907411</v>
      </c>
      <c r="T2550" s="14">
        <f t="shared" si="239"/>
        <v>42642.977083333331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5">
        <v>1570</v>
      </c>
      <c r="E2551" s="5">
        <v>1614</v>
      </c>
      <c r="F2551" s="12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103</v>
      </c>
      <c r="P2551" s="5">
        <f t="shared" si="235"/>
        <v>43.62</v>
      </c>
      <c r="Q2551" s="27" t="str">
        <f t="shared" si="236"/>
        <v>music</v>
      </c>
      <c r="R2551" s="27" t="str">
        <f t="shared" si="237"/>
        <v>classical music</v>
      </c>
      <c r="S2551" s="14">
        <f t="shared" si="238"/>
        <v>41390.549421296295</v>
      </c>
      <c r="T2551" s="14">
        <f t="shared" si="239"/>
        <v>41425.5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5">
        <v>6500</v>
      </c>
      <c r="E2552" s="5">
        <v>6555</v>
      </c>
      <c r="F2552" s="1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101</v>
      </c>
      <c r="P2552" s="5">
        <f t="shared" si="235"/>
        <v>43.7</v>
      </c>
      <c r="Q2552" s="27" t="str">
        <f t="shared" si="236"/>
        <v>music</v>
      </c>
      <c r="R2552" s="27" t="str">
        <f t="shared" si="237"/>
        <v>classical music</v>
      </c>
      <c r="S2552" s="14">
        <f t="shared" si="238"/>
        <v>42228.425995370366</v>
      </c>
      <c r="T2552" s="14">
        <f t="shared" si="239"/>
        <v>42284.957638888889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5">
        <v>3675</v>
      </c>
      <c r="E2553" s="5">
        <v>3775.5</v>
      </c>
      <c r="F2553" s="12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103</v>
      </c>
      <c r="P2553" s="5">
        <f t="shared" si="235"/>
        <v>67.42</v>
      </c>
      <c r="Q2553" s="27" t="str">
        <f t="shared" si="236"/>
        <v>music</v>
      </c>
      <c r="R2553" s="27" t="str">
        <f t="shared" si="237"/>
        <v>classical music</v>
      </c>
      <c r="S2553" s="14">
        <f t="shared" si="238"/>
        <v>40961.043807870366</v>
      </c>
      <c r="T2553" s="14">
        <f t="shared" si="239"/>
        <v>40989.658333333333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5">
        <v>3000</v>
      </c>
      <c r="E2554" s="5">
        <v>3195</v>
      </c>
      <c r="F2554" s="12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107</v>
      </c>
      <c r="P2554" s="5">
        <f t="shared" si="235"/>
        <v>177.5</v>
      </c>
      <c r="Q2554" s="27" t="str">
        <f t="shared" si="236"/>
        <v>music</v>
      </c>
      <c r="R2554" s="27" t="str">
        <f t="shared" si="237"/>
        <v>classical music</v>
      </c>
      <c r="S2554" s="14">
        <f t="shared" si="238"/>
        <v>42769.601631944439</v>
      </c>
      <c r="T2554" s="14">
        <f t="shared" si="239"/>
        <v>42799.601631944439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5">
        <v>1500</v>
      </c>
      <c r="E2555" s="5">
        <v>2333</v>
      </c>
      <c r="F2555" s="12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156</v>
      </c>
      <c r="P2555" s="5">
        <f t="shared" si="235"/>
        <v>38.880000000000003</v>
      </c>
      <c r="Q2555" s="27" t="str">
        <f t="shared" si="236"/>
        <v>music</v>
      </c>
      <c r="R2555" s="27" t="str">
        <f t="shared" si="237"/>
        <v>classical music</v>
      </c>
      <c r="S2555" s="14">
        <f t="shared" si="238"/>
        <v>41112.99082175926</v>
      </c>
      <c r="T2555" s="14">
        <f t="shared" si="239"/>
        <v>41172.99082175926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5">
        <v>3000</v>
      </c>
      <c r="E2556" s="5">
        <v>3684</v>
      </c>
      <c r="F2556" s="12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123</v>
      </c>
      <c r="P2556" s="5">
        <f t="shared" si="235"/>
        <v>54.99</v>
      </c>
      <c r="Q2556" s="27" t="str">
        <f t="shared" si="236"/>
        <v>music</v>
      </c>
      <c r="R2556" s="27" t="str">
        <f t="shared" si="237"/>
        <v>classical music</v>
      </c>
      <c r="S2556" s="14">
        <f t="shared" si="238"/>
        <v>42124.869942129626</v>
      </c>
      <c r="T2556" s="14">
        <f t="shared" si="239"/>
        <v>42155.957638888889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5">
        <v>2000</v>
      </c>
      <c r="E2557" s="5">
        <v>2147</v>
      </c>
      <c r="F2557" s="12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</v>
      </c>
      <c r="P2557" s="5">
        <f t="shared" si="235"/>
        <v>61.34</v>
      </c>
      <c r="Q2557" s="27" t="str">
        <f t="shared" si="236"/>
        <v>music</v>
      </c>
      <c r="R2557" s="27" t="str">
        <f t="shared" si="237"/>
        <v>classical music</v>
      </c>
      <c r="S2557" s="14">
        <f t="shared" si="238"/>
        <v>41026.44667824074</v>
      </c>
      <c r="T2557" s="14">
        <f t="shared" si="239"/>
        <v>41057.44667824074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5">
        <v>745</v>
      </c>
      <c r="E2558" s="5">
        <v>786</v>
      </c>
      <c r="F2558" s="12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106</v>
      </c>
      <c r="P2558" s="5">
        <f t="shared" si="235"/>
        <v>23.12</v>
      </c>
      <c r="Q2558" s="27" t="str">
        <f t="shared" si="236"/>
        <v>music</v>
      </c>
      <c r="R2558" s="27" t="str">
        <f t="shared" si="237"/>
        <v>classical music</v>
      </c>
      <c r="S2558" s="14">
        <f t="shared" si="238"/>
        <v>41222.783067129625</v>
      </c>
      <c r="T2558" s="14">
        <f t="shared" si="239"/>
        <v>41267.783067129625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5">
        <v>900</v>
      </c>
      <c r="E2559" s="5">
        <v>1066</v>
      </c>
      <c r="F2559" s="12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</v>
      </c>
      <c r="P2559" s="5">
        <f t="shared" si="235"/>
        <v>29.61</v>
      </c>
      <c r="Q2559" s="27" t="str">
        <f t="shared" si="236"/>
        <v>music</v>
      </c>
      <c r="R2559" s="27" t="str">
        <f t="shared" si="237"/>
        <v>classical music</v>
      </c>
      <c r="S2559" s="14">
        <f t="shared" si="238"/>
        <v>41744.536874999998</v>
      </c>
      <c r="T2559" s="14">
        <f t="shared" si="239"/>
        <v>41774.536874999998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5">
        <v>1250</v>
      </c>
      <c r="E2560" s="5">
        <v>1361</v>
      </c>
      <c r="F2560" s="12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109.00000000000001</v>
      </c>
      <c r="P2560" s="5">
        <f t="shared" si="235"/>
        <v>75.61</v>
      </c>
      <c r="Q2560" s="27" t="str">
        <f t="shared" si="236"/>
        <v>music</v>
      </c>
      <c r="R2560" s="27" t="str">
        <f t="shared" si="237"/>
        <v>classical music</v>
      </c>
      <c r="S2560" s="14">
        <f t="shared" si="238"/>
        <v>42093.651689814818</v>
      </c>
      <c r="T2560" s="14">
        <f t="shared" si="239"/>
        <v>42125.374305555553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5">
        <v>800</v>
      </c>
      <c r="E2561" s="5">
        <v>890</v>
      </c>
      <c r="F2561" s="12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111.00000000000001</v>
      </c>
      <c r="P2561" s="5">
        <f t="shared" si="235"/>
        <v>35.6</v>
      </c>
      <c r="Q2561" s="27" t="str">
        <f t="shared" si="236"/>
        <v>music</v>
      </c>
      <c r="R2561" s="27" t="str">
        <f t="shared" si="237"/>
        <v>classical music</v>
      </c>
      <c r="S2561" s="14">
        <f t="shared" si="238"/>
        <v>40829.665324074071</v>
      </c>
      <c r="T2561" s="14">
        <f t="shared" si="239"/>
        <v>40862.609027777777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5">
        <v>3000</v>
      </c>
      <c r="E2562" s="5">
        <v>3003</v>
      </c>
      <c r="F2562" s="1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</v>
      </c>
      <c r="P2562" s="5">
        <f t="shared" si="235"/>
        <v>143</v>
      </c>
      <c r="Q2562" s="27" t="str">
        <f t="shared" si="236"/>
        <v>music</v>
      </c>
      <c r="R2562" s="27" t="str">
        <f t="shared" si="237"/>
        <v>classical music</v>
      </c>
      <c r="S2562" s="14">
        <f t="shared" si="238"/>
        <v>42039.742754629631</v>
      </c>
      <c r="T2562" s="14">
        <f t="shared" si="239"/>
        <v>42069.742754629631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5">
        <v>100000</v>
      </c>
      <c r="E2563" s="5">
        <v>0</v>
      </c>
      <c r="F2563" s="12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ROUND(E2563/D2563,2)*100</f>
        <v>0</v>
      </c>
      <c r="P2563" s="5">
        <f t="shared" ref="P2563:P2626" si="241">IF(L2563=0,0,ROUND(E2563/L2563,2))</f>
        <v>0</v>
      </c>
      <c r="Q2563" s="27" t="str">
        <f t="shared" ref="Q2563:Q2626" si="242">IF((FIND("/",N2563,1)&gt;0),
LEFT(N2563,(FIND("/",N2563,1)-1)),N2563)</f>
        <v>food</v>
      </c>
      <c r="R2563" s="27" t="str">
        <f t="shared" ref="R2563:R2626" si="243">IF((FIND("/",N2563,1)&gt;0),
RIGHT(N2563,(LEN(N2563)-1-LEN(Q2563))),"")</f>
        <v>food trucks</v>
      </c>
      <c r="S2563" s="14">
        <f t="shared" ref="S2563:S2626" si="244">(((J2563/60)/60)/24)+DATE(1970,1,1)+(-5/24)</f>
        <v>42260.320474537039</v>
      </c>
      <c r="T2563" s="14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5">
        <v>10000</v>
      </c>
      <c r="E2564" s="5">
        <v>75</v>
      </c>
      <c r="F2564" s="12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1</v>
      </c>
      <c r="P2564" s="5">
        <f t="shared" si="241"/>
        <v>25</v>
      </c>
      <c r="Q2564" s="27" t="str">
        <f t="shared" si="242"/>
        <v>food</v>
      </c>
      <c r="R2564" s="27" t="str">
        <f t="shared" si="243"/>
        <v>food trucks</v>
      </c>
      <c r="S2564" s="14">
        <f t="shared" si="244"/>
        <v>42594.316423611112</v>
      </c>
      <c r="T2564" s="14">
        <f t="shared" si="245"/>
        <v>42654.316423611112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5">
        <v>20000</v>
      </c>
      <c r="E2565" s="5">
        <v>0</v>
      </c>
      <c r="F2565" s="12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>
        <f t="shared" si="241"/>
        <v>0</v>
      </c>
      <c r="Q2565" s="27" t="str">
        <f t="shared" si="242"/>
        <v>food</v>
      </c>
      <c r="R2565" s="27" t="str">
        <f t="shared" si="243"/>
        <v>food trucks</v>
      </c>
      <c r="S2565" s="14">
        <f t="shared" si="244"/>
        <v>42154.931145833332</v>
      </c>
      <c r="T2565" s="14">
        <f t="shared" si="245"/>
        <v>42214.931145833332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5">
        <v>40000</v>
      </c>
      <c r="E2566" s="5">
        <v>0</v>
      </c>
      <c r="F2566" s="12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>
        <f t="shared" si="241"/>
        <v>0</v>
      </c>
      <c r="Q2566" s="27" t="str">
        <f t="shared" si="242"/>
        <v>food</v>
      </c>
      <c r="R2566" s="27" t="str">
        <f t="shared" si="243"/>
        <v>food trucks</v>
      </c>
      <c r="S2566" s="14">
        <f t="shared" si="244"/>
        <v>41821.83216435185</v>
      </c>
      <c r="T2566" s="14">
        <f t="shared" si="245"/>
        <v>41851.83216435185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5">
        <v>10000</v>
      </c>
      <c r="E2567" s="5">
        <v>100</v>
      </c>
      <c r="F2567" s="12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5">
        <f t="shared" si="241"/>
        <v>100</v>
      </c>
      <c r="Q2567" s="27" t="str">
        <f t="shared" si="242"/>
        <v>food</v>
      </c>
      <c r="R2567" s="27" t="str">
        <f t="shared" si="243"/>
        <v>food trucks</v>
      </c>
      <c r="S2567" s="14">
        <f t="shared" si="244"/>
        <v>42440.442002314812</v>
      </c>
      <c r="T2567" s="14">
        <f t="shared" si="245"/>
        <v>42499.659722222219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5">
        <v>35000</v>
      </c>
      <c r="E2568" s="5">
        <v>0</v>
      </c>
      <c r="F2568" s="12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>
        <f t="shared" si="241"/>
        <v>0</v>
      </c>
      <c r="Q2568" s="27" t="str">
        <f t="shared" si="242"/>
        <v>food</v>
      </c>
      <c r="R2568" s="27" t="str">
        <f t="shared" si="243"/>
        <v>food trucks</v>
      </c>
      <c r="S2568" s="14">
        <f t="shared" si="244"/>
        <v>41842.772546296292</v>
      </c>
      <c r="T2568" s="14">
        <f t="shared" si="245"/>
        <v>41872.772546296292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5">
        <v>45000</v>
      </c>
      <c r="E2569" s="5">
        <v>120</v>
      </c>
      <c r="F2569" s="12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</v>
      </c>
      <c r="P2569" s="5">
        <f t="shared" si="241"/>
        <v>60</v>
      </c>
      <c r="Q2569" s="27" t="str">
        <f t="shared" si="242"/>
        <v>food</v>
      </c>
      <c r="R2569" s="27" t="str">
        <f t="shared" si="243"/>
        <v>food trucks</v>
      </c>
      <c r="S2569" s="14">
        <f t="shared" si="244"/>
        <v>42087.670578703699</v>
      </c>
      <c r="T2569" s="14">
        <f t="shared" si="245"/>
        <v>42117.670578703699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5">
        <v>10000</v>
      </c>
      <c r="E2570" s="5">
        <v>50</v>
      </c>
      <c r="F2570" s="12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1</v>
      </c>
      <c r="P2570" s="5">
        <f t="shared" si="241"/>
        <v>50</v>
      </c>
      <c r="Q2570" s="27" t="str">
        <f t="shared" si="242"/>
        <v>food</v>
      </c>
      <c r="R2570" s="27" t="str">
        <f t="shared" si="243"/>
        <v>food trucks</v>
      </c>
      <c r="S2570" s="14">
        <f t="shared" si="244"/>
        <v>42584.45826388889</v>
      </c>
      <c r="T2570" s="14">
        <f t="shared" si="245"/>
        <v>42614.45826388889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5">
        <v>6500</v>
      </c>
      <c r="E2571" s="5">
        <v>145</v>
      </c>
      <c r="F2571" s="12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</v>
      </c>
      <c r="P2571" s="5">
        <f t="shared" si="241"/>
        <v>72.5</v>
      </c>
      <c r="Q2571" s="27" t="str">
        <f t="shared" si="242"/>
        <v>food</v>
      </c>
      <c r="R2571" s="27" t="str">
        <f t="shared" si="243"/>
        <v>food trucks</v>
      </c>
      <c r="S2571" s="14">
        <f t="shared" si="244"/>
        <v>42233.897129629629</v>
      </c>
      <c r="T2571" s="14">
        <f t="shared" si="245"/>
        <v>42263.897129629629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5">
        <v>7000</v>
      </c>
      <c r="E2572" s="5">
        <v>59</v>
      </c>
      <c r="F2572" s="1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1</v>
      </c>
      <c r="P2572" s="5">
        <f t="shared" si="241"/>
        <v>29.5</v>
      </c>
      <c r="Q2572" s="27" t="str">
        <f t="shared" si="242"/>
        <v>food</v>
      </c>
      <c r="R2572" s="27" t="str">
        <f t="shared" si="243"/>
        <v>food trucks</v>
      </c>
      <c r="S2572" s="14">
        <f t="shared" si="244"/>
        <v>42744.694849537038</v>
      </c>
      <c r="T2572" s="14">
        <f t="shared" si="245"/>
        <v>42774.694849537038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5">
        <v>100000</v>
      </c>
      <c r="E2573" s="5">
        <v>250</v>
      </c>
      <c r="F2573" s="12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</v>
      </c>
      <c r="P2573" s="5">
        <f t="shared" si="241"/>
        <v>62.5</v>
      </c>
      <c r="Q2573" s="27" t="str">
        <f t="shared" si="242"/>
        <v>food</v>
      </c>
      <c r="R2573" s="27" t="str">
        <f t="shared" si="243"/>
        <v>food trucks</v>
      </c>
      <c r="S2573" s="14">
        <f t="shared" si="244"/>
        <v>42449.133344907408</v>
      </c>
      <c r="T2573" s="14">
        <f t="shared" si="245"/>
        <v>42509.133344907408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5">
        <v>30000</v>
      </c>
      <c r="E2574" s="5">
        <v>0</v>
      </c>
      <c r="F2574" s="12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>
        <f t="shared" si="241"/>
        <v>0</v>
      </c>
      <c r="Q2574" s="27" t="str">
        <f t="shared" si="242"/>
        <v>food</v>
      </c>
      <c r="R2574" s="27" t="str">
        <f t="shared" si="243"/>
        <v>food trucks</v>
      </c>
      <c r="S2574" s="14">
        <f t="shared" si="244"/>
        <v>42076.911076388882</v>
      </c>
      <c r="T2574" s="14">
        <f t="shared" si="245"/>
        <v>42106.911076388882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5">
        <v>8000</v>
      </c>
      <c r="E2575" s="5">
        <v>0</v>
      </c>
      <c r="F2575" s="12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>
        <f t="shared" si="241"/>
        <v>0</v>
      </c>
      <c r="Q2575" s="27" t="str">
        <f t="shared" si="242"/>
        <v>food</v>
      </c>
      <c r="R2575" s="27" t="str">
        <f t="shared" si="243"/>
        <v>food trucks</v>
      </c>
      <c r="S2575" s="14">
        <f t="shared" si="244"/>
        <v>41829.383668981478</v>
      </c>
      <c r="T2575" s="14">
        <f t="shared" si="245"/>
        <v>41874.383668981478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5">
        <v>10000</v>
      </c>
      <c r="E2576" s="5">
        <v>0</v>
      </c>
      <c r="F2576" s="12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>
        <f t="shared" si="241"/>
        <v>0</v>
      </c>
      <c r="Q2576" s="27" t="str">
        <f t="shared" si="242"/>
        <v>food</v>
      </c>
      <c r="R2576" s="27" t="str">
        <f t="shared" si="243"/>
        <v>food trucks</v>
      </c>
      <c r="S2576" s="14">
        <f t="shared" si="244"/>
        <v>42487.617418981477</v>
      </c>
      <c r="T2576" s="14">
        <f t="shared" si="245"/>
        <v>42508.617418981477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5">
        <v>85000</v>
      </c>
      <c r="E2577" s="5">
        <v>0</v>
      </c>
      <c r="F2577" s="12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>
        <f t="shared" si="241"/>
        <v>0</v>
      </c>
      <c r="Q2577" s="27" t="str">
        <f t="shared" si="242"/>
        <v>food</v>
      </c>
      <c r="R2577" s="27" t="str">
        <f t="shared" si="243"/>
        <v>food trucks</v>
      </c>
      <c r="S2577" s="14">
        <f t="shared" si="244"/>
        <v>41985.90039351851</v>
      </c>
      <c r="T2577" s="14">
        <f t="shared" si="245"/>
        <v>42015.90039351851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5">
        <v>10000</v>
      </c>
      <c r="E2578" s="5">
        <v>0</v>
      </c>
      <c r="F2578" s="12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>
        <f t="shared" si="241"/>
        <v>0</v>
      </c>
      <c r="Q2578" s="27" t="str">
        <f t="shared" si="242"/>
        <v>food</v>
      </c>
      <c r="R2578" s="27" t="str">
        <f t="shared" si="243"/>
        <v>food trucks</v>
      </c>
      <c r="S2578" s="14">
        <f t="shared" si="244"/>
        <v>42059.801469907405</v>
      </c>
      <c r="T2578" s="14">
        <f t="shared" si="245"/>
        <v>42104.759803240733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5">
        <v>15000</v>
      </c>
      <c r="E2579" s="5">
        <v>0</v>
      </c>
      <c r="F2579" s="12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>
        <f t="shared" si="241"/>
        <v>0</v>
      </c>
      <c r="Q2579" s="27" t="str">
        <f t="shared" si="242"/>
        <v>food</v>
      </c>
      <c r="R2579" s="27" t="str">
        <f t="shared" si="243"/>
        <v>food trucks</v>
      </c>
      <c r="S2579" s="14">
        <f t="shared" si="244"/>
        <v>41830.612233796295</v>
      </c>
      <c r="T2579" s="14">
        <f t="shared" si="245"/>
        <v>41855.612233796295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5">
        <v>6000</v>
      </c>
      <c r="E2580" s="5">
        <v>0</v>
      </c>
      <c r="F2580" s="12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>
        <f t="shared" si="241"/>
        <v>0</v>
      </c>
      <c r="Q2580" s="27" t="str">
        <f t="shared" si="242"/>
        <v>food</v>
      </c>
      <c r="R2580" s="27" t="str">
        <f t="shared" si="243"/>
        <v>food trucks</v>
      </c>
      <c r="S2580" s="14">
        <f t="shared" si="244"/>
        <v>42237.814571759263</v>
      </c>
      <c r="T2580" s="14">
        <f t="shared" si="245"/>
        <v>42286.499999999993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5">
        <v>200000</v>
      </c>
      <c r="E2581" s="5">
        <v>277</v>
      </c>
      <c r="F2581" s="12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</v>
      </c>
      <c r="P2581" s="5">
        <f t="shared" si="241"/>
        <v>23.08</v>
      </c>
      <c r="Q2581" s="27" t="str">
        <f t="shared" si="242"/>
        <v>food</v>
      </c>
      <c r="R2581" s="27" t="str">
        <f t="shared" si="243"/>
        <v>food trucks</v>
      </c>
      <c r="S2581" s="14">
        <f t="shared" si="244"/>
        <v>41837.621562499997</v>
      </c>
      <c r="T2581" s="14">
        <f t="shared" si="245"/>
        <v>41897.621562499997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5">
        <v>8500</v>
      </c>
      <c r="E2582" s="5">
        <v>51</v>
      </c>
      <c r="F2582" s="1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1</v>
      </c>
      <c r="P2582" s="5">
        <f t="shared" si="241"/>
        <v>25.5</v>
      </c>
      <c r="Q2582" s="27" t="str">
        <f t="shared" si="242"/>
        <v>food</v>
      </c>
      <c r="R2582" s="27" t="str">
        <f t="shared" si="243"/>
        <v>food trucks</v>
      </c>
      <c r="S2582" s="14">
        <f t="shared" si="244"/>
        <v>42110.118090277778</v>
      </c>
      <c r="T2582" s="14">
        <f t="shared" si="245"/>
        <v>42139.916666666664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5">
        <v>5000</v>
      </c>
      <c r="E2583" s="5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11</v>
      </c>
      <c r="P2583" s="5">
        <f t="shared" si="241"/>
        <v>48.18</v>
      </c>
      <c r="Q2583" s="27" t="str">
        <f t="shared" si="242"/>
        <v>food</v>
      </c>
      <c r="R2583" s="27" t="str">
        <f t="shared" si="243"/>
        <v>food trucks</v>
      </c>
      <c r="S2583" s="14">
        <f t="shared" si="244"/>
        <v>42294.420115740737</v>
      </c>
      <c r="T2583" s="14">
        <f t="shared" si="245"/>
        <v>42324.461782407401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5">
        <v>90000</v>
      </c>
      <c r="E2584" s="5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0</v>
      </c>
      <c r="P2584" s="5">
        <f t="shared" si="241"/>
        <v>1</v>
      </c>
      <c r="Q2584" s="27" t="str">
        <f t="shared" si="242"/>
        <v>food</v>
      </c>
      <c r="R2584" s="27" t="str">
        <f t="shared" si="243"/>
        <v>food trucks</v>
      </c>
      <c r="S2584" s="14">
        <f t="shared" si="244"/>
        <v>42642.780486111107</v>
      </c>
      <c r="T2584" s="14">
        <f t="shared" si="245"/>
        <v>42672.780486111107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5">
        <v>1000</v>
      </c>
      <c r="E2585" s="5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1</v>
      </c>
      <c r="P2585" s="5">
        <f t="shared" si="241"/>
        <v>1</v>
      </c>
      <c r="Q2585" s="27" t="str">
        <f t="shared" si="242"/>
        <v>food</v>
      </c>
      <c r="R2585" s="27" t="str">
        <f t="shared" si="243"/>
        <v>food trucks</v>
      </c>
      <c r="S2585" s="14">
        <f t="shared" si="244"/>
        <v>42019.561111111114</v>
      </c>
      <c r="T2585" s="14">
        <f t="shared" si="245"/>
        <v>42079.519444444442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5">
        <v>10000</v>
      </c>
      <c r="E2586" s="5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>
        <f t="shared" si="241"/>
        <v>0</v>
      </c>
      <c r="Q2586" s="27" t="str">
        <f t="shared" si="242"/>
        <v>food</v>
      </c>
      <c r="R2586" s="27" t="str">
        <f t="shared" si="243"/>
        <v>food trucks</v>
      </c>
      <c r="S2586" s="14">
        <f t="shared" si="244"/>
        <v>42139.964918981481</v>
      </c>
      <c r="T2586" s="14">
        <f t="shared" si="245"/>
        <v>42169.964918981481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5">
        <v>30000</v>
      </c>
      <c r="E2587" s="5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</v>
      </c>
      <c r="P2587" s="5">
        <f t="shared" si="241"/>
        <v>50</v>
      </c>
      <c r="Q2587" s="27" t="str">
        <f t="shared" si="242"/>
        <v>food</v>
      </c>
      <c r="R2587" s="27" t="str">
        <f t="shared" si="243"/>
        <v>food trucks</v>
      </c>
      <c r="S2587" s="14">
        <f t="shared" si="244"/>
        <v>41795.754999999997</v>
      </c>
      <c r="T2587" s="14">
        <f t="shared" si="245"/>
        <v>41825.754999999997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5">
        <v>3000</v>
      </c>
      <c r="E2588" s="5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</v>
      </c>
      <c r="P2588" s="5">
        <f t="shared" si="241"/>
        <v>5</v>
      </c>
      <c r="Q2588" s="27" t="str">
        <f t="shared" si="242"/>
        <v>food</v>
      </c>
      <c r="R2588" s="27" t="str">
        <f t="shared" si="243"/>
        <v>food trucks</v>
      </c>
      <c r="S2588" s="14">
        <f t="shared" si="244"/>
        <v>42333.121944444443</v>
      </c>
      <c r="T2588" s="14">
        <f t="shared" si="245"/>
        <v>42363.121944444443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5">
        <v>50000</v>
      </c>
      <c r="E2589" s="5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</v>
      </c>
      <c r="P2589" s="5">
        <f t="shared" si="241"/>
        <v>202.83</v>
      </c>
      <c r="Q2589" s="27" t="str">
        <f t="shared" si="242"/>
        <v>food</v>
      </c>
      <c r="R2589" s="27" t="str">
        <f t="shared" si="243"/>
        <v>food trucks</v>
      </c>
      <c r="S2589" s="14">
        <f t="shared" si="244"/>
        <v>42338.467048611106</v>
      </c>
      <c r="T2589" s="14">
        <f t="shared" si="245"/>
        <v>42368.467048611106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5">
        <v>6000</v>
      </c>
      <c r="E2590" s="5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4</v>
      </c>
      <c r="P2590" s="5">
        <f t="shared" si="241"/>
        <v>29.13</v>
      </c>
      <c r="Q2590" s="27" t="str">
        <f t="shared" si="242"/>
        <v>food</v>
      </c>
      <c r="R2590" s="27" t="str">
        <f t="shared" si="243"/>
        <v>food trucks</v>
      </c>
      <c r="S2590" s="14">
        <f t="shared" si="244"/>
        <v>42042.467893518515</v>
      </c>
      <c r="T2590" s="14">
        <f t="shared" si="245"/>
        <v>42094.343055555553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5">
        <v>50000</v>
      </c>
      <c r="E2591" s="5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</v>
      </c>
      <c r="P2591" s="5">
        <f t="shared" si="241"/>
        <v>5</v>
      </c>
      <c r="Q2591" s="27" t="str">
        <f t="shared" si="242"/>
        <v>food</v>
      </c>
      <c r="R2591" s="27" t="str">
        <f t="shared" si="243"/>
        <v>food trucks</v>
      </c>
      <c r="S2591" s="14">
        <f t="shared" si="244"/>
        <v>42422.327858796292</v>
      </c>
      <c r="T2591" s="14">
        <f t="shared" si="245"/>
        <v>42452.286192129628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5">
        <v>3000</v>
      </c>
      <c r="E2592" s="5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>
        <f t="shared" si="241"/>
        <v>0</v>
      </c>
      <c r="Q2592" s="27" t="str">
        <f t="shared" si="242"/>
        <v>food</v>
      </c>
      <c r="R2592" s="27" t="str">
        <f t="shared" si="243"/>
        <v>food trucks</v>
      </c>
      <c r="S2592" s="14">
        <f t="shared" si="244"/>
        <v>42388.380752314813</v>
      </c>
      <c r="T2592" s="14">
        <f t="shared" si="245"/>
        <v>42395.380752314813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5">
        <v>1500</v>
      </c>
      <c r="E2593" s="5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2</v>
      </c>
      <c r="P2593" s="5">
        <f t="shared" si="241"/>
        <v>13</v>
      </c>
      <c r="Q2593" s="27" t="str">
        <f t="shared" si="242"/>
        <v>food</v>
      </c>
      <c r="R2593" s="27" t="str">
        <f t="shared" si="243"/>
        <v>food trucks</v>
      </c>
      <c r="S2593" s="14">
        <f t="shared" si="244"/>
        <v>42382.698194444441</v>
      </c>
      <c r="T2593" s="14">
        <f t="shared" si="245"/>
        <v>42442.656527777777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5">
        <v>30000</v>
      </c>
      <c r="E2594" s="5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</v>
      </c>
      <c r="P2594" s="5">
        <f t="shared" si="241"/>
        <v>50</v>
      </c>
      <c r="Q2594" s="27" t="str">
        <f t="shared" si="242"/>
        <v>food</v>
      </c>
      <c r="R2594" s="27" t="str">
        <f t="shared" si="243"/>
        <v>food trucks</v>
      </c>
      <c r="S2594" s="14">
        <f t="shared" si="244"/>
        <v>41887.592835648145</v>
      </c>
      <c r="T2594" s="14">
        <f t="shared" si="245"/>
        <v>41917.592835648145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5">
        <v>10000</v>
      </c>
      <c r="E2595" s="5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>
        <f t="shared" si="241"/>
        <v>0</v>
      </c>
      <c r="Q2595" s="27" t="str">
        <f t="shared" si="242"/>
        <v>food</v>
      </c>
      <c r="R2595" s="27" t="str">
        <f t="shared" si="243"/>
        <v>food trucks</v>
      </c>
      <c r="S2595" s="14">
        <f t="shared" si="244"/>
        <v>42089.636875000004</v>
      </c>
      <c r="T2595" s="14">
        <f t="shared" si="245"/>
        <v>42119.636875000004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5">
        <v>80000</v>
      </c>
      <c r="E2596" s="5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0</v>
      </c>
      <c r="P2596" s="5">
        <f t="shared" si="241"/>
        <v>1</v>
      </c>
      <c r="Q2596" s="27" t="str">
        <f t="shared" si="242"/>
        <v>food</v>
      </c>
      <c r="R2596" s="27" t="str">
        <f t="shared" si="243"/>
        <v>food trucks</v>
      </c>
      <c r="S2596" s="14">
        <f t="shared" si="244"/>
        <v>41828.759583333333</v>
      </c>
      <c r="T2596" s="14">
        <f t="shared" si="245"/>
        <v>41858.759583333333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5">
        <v>15000</v>
      </c>
      <c r="E2597" s="5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</v>
      </c>
      <c r="P2597" s="5">
        <f t="shared" si="241"/>
        <v>96.05</v>
      </c>
      <c r="Q2597" s="27" t="str">
        <f t="shared" si="242"/>
        <v>food</v>
      </c>
      <c r="R2597" s="27" t="str">
        <f t="shared" si="243"/>
        <v>food trucks</v>
      </c>
      <c r="S2597" s="14">
        <f t="shared" si="244"/>
        <v>42760.035879629628</v>
      </c>
      <c r="T2597" s="14">
        <f t="shared" si="245"/>
        <v>42790.035879629628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5">
        <v>35000</v>
      </c>
      <c r="E2598" s="5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24</v>
      </c>
      <c r="P2598" s="5">
        <f t="shared" si="241"/>
        <v>305.77999999999997</v>
      </c>
      <c r="Q2598" s="27" t="str">
        <f t="shared" si="242"/>
        <v>food</v>
      </c>
      <c r="R2598" s="27" t="str">
        <f t="shared" si="243"/>
        <v>food trucks</v>
      </c>
      <c r="S2598" s="14">
        <f t="shared" si="244"/>
        <v>41828.45612268518</v>
      </c>
      <c r="T2598" s="14">
        <f t="shared" si="245"/>
        <v>41858.45612268518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5">
        <v>1500</v>
      </c>
      <c r="E2599" s="5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6</v>
      </c>
      <c r="P2599" s="5">
        <f t="shared" si="241"/>
        <v>12.14</v>
      </c>
      <c r="Q2599" s="27" t="str">
        <f t="shared" si="242"/>
        <v>food</v>
      </c>
      <c r="R2599" s="27" t="str">
        <f t="shared" si="243"/>
        <v>food trucks</v>
      </c>
      <c r="S2599" s="14">
        <f t="shared" si="244"/>
        <v>42510.133298611108</v>
      </c>
      <c r="T2599" s="14">
        <f t="shared" si="245"/>
        <v>42540.133298611108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5">
        <v>3000</v>
      </c>
      <c r="E2600" s="5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5">
        <f t="shared" si="241"/>
        <v>83.57</v>
      </c>
      <c r="Q2600" s="27" t="str">
        <f t="shared" si="242"/>
        <v>food</v>
      </c>
      <c r="R2600" s="27" t="str">
        <f t="shared" si="243"/>
        <v>food trucks</v>
      </c>
      <c r="S2600" s="14">
        <f t="shared" si="244"/>
        <v>42240.631956018515</v>
      </c>
      <c r="T2600" s="14">
        <f t="shared" si="245"/>
        <v>42270.631956018515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5">
        <v>9041</v>
      </c>
      <c r="E2601" s="5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1</v>
      </c>
      <c r="P2601" s="5">
        <f t="shared" si="241"/>
        <v>18</v>
      </c>
      <c r="Q2601" s="27" t="str">
        <f t="shared" si="242"/>
        <v>food</v>
      </c>
      <c r="R2601" s="27" t="str">
        <f t="shared" si="243"/>
        <v>food trucks</v>
      </c>
      <c r="S2601" s="14">
        <f t="shared" si="244"/>
        <v>41809.545682870368</v>
      </c>
      <c r="T2601" s="14">
        <f t="shared" si="245"/>
        <v>41854.545682870368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5">
        <v>50000</v>
      </c>
      <c r="E2602" s="5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7.0000000000000009</v>
      </c>
      <c r="P2602" s="5">
        <f t="shared" si="241"/>
        <v>115.53</v>
      </c>
      <c r="Q2602" s="27" t="str">
        <f t="shared" si="242"/>
        <v>food</v>
      </c>
      <c r="R2602" s="27" t="str">
        <f t="shared" si="243"/>
        <v>food trucks</v>
      </c>
      <c r="S2602" s="14">
        <f t="shared" si="244"/>
        <v>42394.692129629628</v>
      </c>
      <c r="T2602" s="14">
        <f t="shared" si="245"/>
        <v>42454.650462962956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5">
        <v>500</v>
      </c>
      <c r="E2603" s="5">
        <v>3307</v>
      </c>
      <c r="F2603" s="12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</v>
      </c>
      <c r="P2603" s="5">
        <f t="shared" si="241"/>
        <v>21.9</v>
      </c>
      <c r="Q2603" s="27" t="str">
        <f t="shared" si="242"/>
        <v>technology</v>
      </c>
      <c r="R2603" s="27" t="str">
        <f t="shared" si="243"/>
        <v>space exploration</v>
      </c>
      <c r="S2603" s="14">
        <f t="shared" si="244"/>
        <v>41150.69385416666</v>
      </c>
      <c r="T2603" s="14">
        <f t="shared" si="245"/>
        <v>41164.957638888889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5">
        <v>12000</v>
      </c>
      <c r="E2604" s="5">
        <v>39131</v>
      </c>
      <c r="F2604" s="12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</v>
      </c>
      <c r="P2604" s="5">
        <f t="shared" si="241"/>
        <v>80.02</v>
      </c>
      <c r="Q2604" s="27" t="str">
        <f t="shared" si="242"/>
        <v>technology</v>
      </c>
      <c r="R2604" s="27" t="str">
        <f t="shared" si="243"/>
        <v>space exploration</v>
      </c>
      <c r="S2604" s="14">
        <f t="shared" si="244"/>
        <v>41915.538981481477</v>
      </c>
      <c r="T2604" s="14">
        <f t="shared" si="245"/>
        <v>41955.680555555555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5">
        <v>1750</v>
      </c>
      <c r="E2605" s="5">
        <v>1776</v>
      </c>
      <c r="F2605" s="12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</v>
      </c>
      <c r="P2605" s="5">
        <f t="shared" si="241"/>
        <v>35.520000000000003</v>
      </c>
      <c r="Q2605" s="27" t="str">
        <f t="shared" si="242"/>
        <v>technology</v>
      </c>
      <c r="R2605" s="27" t="str">
        <f t="shared" si="243"/>
        <v>space exploration</v>
      </c>
      <c r="S2605" s="14">
        <f t="shared" si="244"/>
        <v>41617.704328703701</v>
      </c>
      <c r="T2605" s="14">
        <f t="shared" si="245"/>
        <v>41631.704328703701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5">
        <v>20000</v>
      </c>
      <c r="E2606" s="5">
        <v>20843.599999999999</v>
      </c>
      <c r="F2606" s="12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</v>
      </c>
      <c r="P2606" s="5">
        <f t="shared" si="241"/>
        <v>64.930000000000007</v>
      </c>
      <c r="Q2606" s="27" t="str">
        <f t="shared" si="242"/>
        <v>technology</v>
      </c>
      <c r="R2606" s="27" t="str">
        <f t="shared" si="243"/>
        <v>space exploration</v>
      </c>
      <c r="S2606" s="14">
        <f t="shared" si="244"/>
        <v>40997.842858796292</v>
      </c>
      <c r="T2606" s="14">
        <f t="shared" si="245"/>
        <v>41027.842858796292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5">
        <v>100000</v>
      </c>
      <c r="E2607" s="5">
        <v>107421.57</v>
      </c>
      <c r="F2607" s="12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</v>
      </c>
      <c r="P2607" s="5">
        <f t="shared" si="241"/>
        <v>60.97</v>
      </c>
      <c r="Q2607" s="27" t="str">
        <f t="shared" si="242"/>
        <v>technology</v>
      </c>
      <c r="R2607" s="27" t="str">
        <f t="shared" si="243"/>
        <v>space exploration</v>
      </c>
      <c r="S2607" s="14">
        <f t="shared" si="244"/>
        <v>42508.33321759259</v>
      </c>
      <c r="T2607" s="14">
        <f t="shared" si="245"/>
        <v>42538.33321759259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5">
        <v>11000</v>
      </c>
      <c r="E2608" s="5">
        <v>12106</v>
      </c>
      <c r="F2608" s="12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110.00000000000001</v>
      </c>
      <c r="P2608" s="5">
        <f t="shared" si="241"/>
        <v>31.44</v>
      </c>
      <c r="Q2608" s="27" t="str">
        <f t="shared" si="242"/>
        <v>technology</v>
      </c>
      <c r="R2608" s="27" t="str">
        <f t="shared" si="243"/>
        <v>space exploration</v>
      </c>
      <c r="S2608" s="14">
        <f t="shared" si="244"/>
        <v>41726.504421296297</v>
      </c>
      <c r="T2608" s="14">
        <f t="shared" si="245"/>
        <v>41758.504421296297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5">
        <v>8000</v>
      </c>
      <c r="E2609" s="5">
        <v>32616</v>
      </c>
      <c r="F2609" s="12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408</v>
      </c>
      <c r="P2609" s="5">
        <f t="shared" si="241"/>
        <v>81.95</v>
      </c>
      <c r="Q2609" s="27" t="str">
        <f t="shared" si="242"/>
        <v>technology</v>
      </c>
      <c r="R2609" s="27" t="str">
        <f t="shared" si="243"/>
        <v>space exploration</v>
      </c>
      <c r="S2609" s="14">
        <f t="shared" si="244"/>
        <v>42184.666342592587</v>
      </c>
      <c r="T2609" s="14">
        <f t="shared" si="245"/>
        <v>42227.874999999993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5">
        <v>8000</v>
      </c>
      <c r="E2610" s="5">
        <v>17914</v>
      </c>
      <c r="F2610" s="12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224.00000000000003</v>
      </c>
      <c r="P2610" s="5">
        <f t="shared" si="241"/>
        <v>58.93</v>
      </c>
      <c r="Q2610" s="27" t="str">
        <f t="shared" si="242"/>
        <v>technology</v>
      </c>
      <c r="R2610" s="27" t="str">
        <f t="shared" si="243"/>
        <v>space exploration</v>
      </c>
      <c r="S2610" s="14">
        <f t="shared" si="244"/>
        <v>42767.593379629623</v>
      </c>
      <c r="T2610" s="14">
        <f t="shared" si="245"/>
        <v>42808.791666666664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5">
        <v>35000</v>
      </c>
      <c r="E2611" s="5">
        <v>106330.39</v>
      </c>
      <c r="F2611" s="12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304</v>
      </c>
      <c r="P2611" s="5">
        <f t="shared" si="241"/>
        <v>157.29</v>
      </c>
      <c r="Q2611" s="27" t="str">
        <f t="shared" si="242"/>
        <v>technology</v>
      </c>
      <c r="R2611" s="27" t="str">
        <f t="shared" si="243"/>
        <v>space exploration</v>
      </c>
      <c r="S2611" s="14">
        <f t="shared" si="244"/>
        <v>41075.02952546296</v>
      </c>
      <c r="T2611" s="14">
        <f t="shared" si="245"/>
        <v>41105.02952546296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5">
        <v>22765</v>
      </c>
      <c r="E2612" s="5">
        <v>32172.66</v>
      </c>
      <c r="F2612" s="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</v>
      </c>
      <c r="P2612" s="5">
        <f t="shared" si="241"/>
        <v>55.76</v>
      </c>
      <c r="Q2612" s="27" t="str">
        <f t="shared" si="242"/>
        <v>technology</v>
      </c>
      <c r="R2612" s="27" t="str">
        <f t="shared" si="243"/>
        <v>space exploration</v>
      </c>
      <c r="S2612" s="14">
        <f t="shared" si="244"/>
        <v>42564.672743055555</v>
      </c>
      <c r="T2612" s="14">
        <f t="shared" si="245"/>
        <v>42604.082638888889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5">
        <v>11000</v>
      </c>
      <c r="E2613" s="5">
        <v>306970</v>
      </c>
      <c r="F2613" s="12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2791</v>
      </c>
      <c r="P2613" s="5">
        <f t="shared" si="241"/>
        <v>83.8</v>
      </c>
      <c r="Q2613" s="27" t="str">
        <f t="shared" si="242"/>
        <v>technology</v>
      </c>
      <c r="R2613" s="27" t="str">
        <f t="shared" si="243"/>
        <v>space exploration</v>
      </c>
      <c r="S2613" s="14">
        <f t="shared" si="244"/>
        <v>42704.127476851849</v>
      </c>
      <c r="T2613" s="14">
        <f t="shared" si="245"/>
        <v>42737.749305555553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5">
        <v>10000</v>
      </c>
      <c r="E2614" s="5">
        <v>17176.13</v>
      </c>
      <c r="F2614" s="12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172</v>
      </c>
      <c r="P2614" s="5">
        <f t="shared" si="241"/>
        <v>58.42</v>
      </c>
      <c r="Q2614" s="27" t="str">
        <f t="shared" si="242"/>
        <v>technology</v>
      </c>
      <c r="R2614" s="27" t="str">
        <f t="shared" si="243"/>
        <v>space exploration</v>
      </c>
      <c r="S2614" s="14">
        <f t="shared" si="244"/>
        <v>41981.934837962959</v>
      </c>
      <c r="T2614" s="14">
        <f t="shared" si="245"/>
        <v>42012.934837962959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5">
        <v>7500</v>
      </c>
      <c r="E2615" s="5">
        <v>7576</v>
      </c>
      <c r="F2615" s="12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</v>
      </c>
      <c r="P2615" s="5">
        <f t="shared" si="241"/>
        <v>270.57</v>
      </c>
      <c r="Q2615" s="27" t="str">
        <f t="shared" si="242"/>
        <v>technology</v>
      </c>
      <c r="R2615" s="27" t="str">
        <f t="shared" si="243"/>
        <v>space exploration</v>
      </c>
      <c r="S2615" s="14">
        <f t="shared" si="244"/>
        <v>41143.609884259255</v>
      </c>
      <c r="T2615" s="14">
        <f t="shared" si="245"/>
        <v>41173.609884259255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5">
        <v>10500</v>
      </c>
      <c r="E2616" s="5">
        <v>10710</v>
      </c>
      <c r="F2616" s="12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5">
        <f t="shared" si="241"/>
        <v>107.1</v>
      </c>
      <c r="Q2616" s="27" t="str">
        <f t="shared" si="242"/>
        <v>technology</v>
      </c>
      <c r="R2616" s="27" t="str">
        <f t="shared" si="243"/>
        <v>space exploration</v>
      </c>
      <c r="S2616" s="14">
        <f t="shared" si="244"/>
        <v>41730.500138888885</v>
      </c>
      <c r="T2616" s="14">
        <f t="shared" si="245"/>
        <v>41759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5">
        <v>2001</v>
      </c>
      <c r="E2617" s="5">
        <v>3397</v>
      </c>
      <c r="F2617" s="12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170</v>
      </c>
      <c r="P2617" s="5">
        <f t="shared" si="241"/>
        <v>47.18</v>
      </c>
      <c r="Q2617" s="27" t="str">
        <f t="shared" si="242"/>
        <v>technology</v>
      </c>
      <c r="R2617" s="27" t="str">
        <f t="shared" si="243"/>
        <v>space exploration</v>
      </c>
      <c r="S2617" s="14">
        <f t="shared" si="244"/>
        <v>42453.288935185185</v>
      </c>
      <c r="T2617" s="14">
        <f t="shared" si="245"/>
        <v>42490.291666666664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5">
        <v>25000</v>
      </c>
      <c r="E2618" s="5">
        <v>28633.5</v>
      </c>
      <c r="F2618" s="12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114.99999999999999</v>
      </c>
      <c r="P2618" s="5">
        <f t="shared" si="241"/>
        <v>120.31</v>
      </c>
      <c r="Q2618" s="27" t="str">
        <f t="shared" si="242"/>
        <v>technology</v>
      </c>
      <c r="R2618" s="27" t="str">
        <f t="shared" si="243"/>
        <v>space exploration</v>
      </c>
      <c r="S2618" s="14">
        <f t="shared" si="244"/>
        <v>42211.786215277774</v>
      </c>
      <c r="T2618" s="14">
        <f t="shared" si="245"/>
        <v>42241.786215277774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5">
        <v>500</v>
      </c>
      <c r="E2619" s="5">
        <v>4388</v>
      </c>
      <c r="F2619" s="12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877.99999999999989</v>
      </c>
      <c r="P2619" s="5">
        <f t="shared" si="241"/>
        <v>27.6</v>
      </c>
      <c r="Q2619" s="27" t="str">
        <f t="shared" si="242"/>
        <v>technology</v>
      </c>
      <c r="R2619" s="27" t="str">
        <f t="shared" si="243"/>
        <v>space exploration</v>
      </c>
      <c r="S2619" s="14">
        <f t="shared" si="244"/>
        <v>41902.666099537033</v>
      </c>
      <c r="T2619" s="14">
        <f t="shared" si="245"/>
        <v>41932.666099537033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5">
        <v>15000</v>
      </c>
      <c r="E2620" s="5">
        <v>15808</v>
      </c>
      <c r="F2620" s="12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</v>
      </c>
      <c r="P2620" s="5">
        <f t="shared" si="241"/>
        <v>205.3</v>
      </c>
      <c r="Q2620" s="27" t="str">
        <f t="shared" si="242"/>
        <v>technology</v>
      </c>
      <c r="R2620" s="27" t="str">
        <f t="shared" si="243"/>
        <v>space exploration</v>
      </c>
      <c r="S2620" s="14">
        <f t="shared" si="244"/>
        <v>42279.584039351852</v>
      </c>
      <c r="T2620" s="14">
        <f t="shared" si="245"/>
        <v>42339.625706018516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5">
        <v>1000</v>
      </c>
      <c r="E2621" s="5">
        <v>1884</v>
      </c>
      <c r="F2621" s="12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</v>
      </c>
      <c r="P2621" s="5">
        <f t="shared" si="241"/>
        <v>35.549999999999997</v>
      </c>
      <c r="Q2621" s="27" t="str">
        <f t="shared" si="242"/>
        <v>technology</v>
      </c>
      <c r="R2621" s="27" t="str">
        <f t="shared" si="243"/>
        <v>space exploration</v>
      </c>
      <c r="S2621" s="14">
        <f t="shared" si="244"/>
        <v>42273.67597222222</v>
      </c>
      <c r="T2621" s="14">
        <f t="shared" si="245"/>
        <v>42300.249999999993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5">
        <v>65000</v>
      </c>
      <c r="E2622" s="5">
        <v>93374</v>
      </c>
      <c r="F2622" s="1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144</v>
      </c>
      <c r="P2622" s="5">
        <f t="shared" si="241"/>
        <v>74.64</v>
      </c>
      <c r="Q2622" s="27" t="str">
        <f t="shared" si="242"/>
        <v>technology</v>
      </c>
      <c r="R2622" s="27" t="str">
        <f t="shared" si="243"/>
        <v>space exploration</v>
      </c>
      <c r="S2622" s="14">
        <f t="shared" si="244"/>
        <v>42250.958819444444</v>
      </c>
      <c r="T2622" s="14">
        <f t="shared" si="245"/>
        <v>42287.833333333336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5">
        <v>15000</v>
      </c>
      <c r="E2623" s="5">
        <v>21882</v>
      </c>
      <c r="F2623" s="12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146</v>
      </c>
      <c r="P2623" s="5">
        <f t="shared" si="241"/>
        <v>47.06</v>
      </c>
      <c r="Q2623" s="27" t="str">
        <f t="shared" si="242"/>
        <v>technology</v>
      </c>
      <c r="R2623" s="27" t="str">
        <f t="shared" si="243"/>
        <v>space exploration</v>
      </c>
      <c r="S2623" s="14">
        <f t="shared" si="244"/>
        <v>42115.539212962954</v>
      </c>
      <c r="T2623" s="14">
        <f t="shared" si="245"/>
        <v>42145.539212962954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5">
        <v>1500</v>
      </c>
      <c r="E2624" s="5">
        <v>1967.76</v>
      </c>
      <c r="F2624" s="12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</v>
      </c>
      <c r="P2624" s="5">
        <f t="shared" si="241"/>
        <v>26.59</v>
      </c>
      <c r="Q2624" s="27" t="str">
        <f t="shared" si="242"/>
        <v>technology</v>
      </c>
      <c r="R2624" s="27" t="str">
        <f t="shared" si="243"/>
        <v>space exploration</v>
      </c>
      <c r="S2624" s="14">
        <f t="shared" si="244"/>
        <v>42689.534907407404</v>
      </c>
      <c r="T2624" s="14">
        <f t="shared" si="245"/>
        <v>42734.534907407404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5">
        <v>2000</v>
      </c>
      <c r="E2625" s="5">
        <v>2280</v>
      </c>
      <c r="F2625" s="12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5">
        <f t="shared" si="241"/>
        <v>36.770000000000003</v>
      </c>
      <c r="Q2625" s="27" t="str">
        <f t="shared" si="242"/>
        <v>technology</v>
      </c>
      <c r="R2625" s="27" t="str">
        <f t="shared" si="243"/>
        <v>space exploration</v>
      </c>
      <c r="S2625" s="14">
        <f t="shared" si="244"/>
        <v>42692.048217592594</v>
      </c>
      <c r="T2625" s="14">
        <f t="shared" si="245"/>
        <v>42706.048217592594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5">
        <v>8000</v>
      </c>
      <c r="E2626" s="5">
        <v>110353.65</v>
      </c>
      <c r="F2626" s="12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</v>
      </c>
      <c r="P2626" s="5">
        <f t="shared" si="241"/>
        <v>31.82</v>
      </c>
      <c r="Q2626" s="27" t="str">
        <f t="shared" si="242"/>
        <v>technology</v>
      </c>
      <c r="R2626" s="27" t="str">
        <f t="shared" si="243"/>
        <v>space exploration</v>
      </c>
      <c r="S2626" s="14">
        <f t="shared" si="244"/>
        <v>41144.213217592594</v>
      </c>
      <c r="T2626" s="14">
        <f t="shared" si="245"/>
        <v>41165.213217592594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5">
        <v>150</v>
      </c>
      <c r="E2627" s="5">
        <v>1434</v>
      </c>
      <c r="F2627" s="12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ROUND(E2627/D2627,2)*100</f>
        <v>956</v>
      </c>
      <c r="P2627" s="5">
        <f t="shared" ref="P2627:P2690" si="247">IF(L2627=0,0,ROUND(E2627/L2627,2))</f>
        <v>27.58</v>
      </c>
      <c r="Q2627" s="27" t="str">
        <f t="shared" ref="Q2627:Q2690" si="248">IF((FIND("/",N2627,1)&gt;0),
LEFT(N2627,(FIND("/",N2627,1)-1)),N2627)</f>
        <v>technology</v>
      </c>
      <c r="R2627" s="27" t="str">
        <f t="shared" ref="R2627:R2690" si="249">IF((FIND("/",N2627,1)&gt;0),
RIGHT(N2627,(LEN(N2627)-1-LEN(Q2627))),"")</f>
        <v>space exploration</v>
      </c>
      <c r="S2627" s="14">
        <f t="shared" ref="S2627:S2690" si="250">(((J2627/60)/60)/24)+DATE(1970,1,1)+(-5/24)</f>
        <v>42658.601944444446</v>
      </c>
      <c r="T2627" s="14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5">
        <v>2500</v>
      </c>
      <c r="E2628" s="5">
        <v>2800</v>
      </c>
      <c r="F2628" s="12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5">
        <f t="shared" si="247"/>
        <v>56</v>
      </c>
      <c r="Q2628" s="27" t="str">
        <f t="shared" si="248"/>
        <v>technology</v>
      </c>
      <c r="R2628" s="27" t="str">
        <f t="shared" si="249"/>
        <v>space exploration</v>
      </c>
      <c r="S2628" s="14">
        <f t="shared" si="250"/>
        <v>42128.41978009259</v>
      </c>
      <c r="T2628" s="14">
        <f t="shared" si="251"/>
        <v>42158.41978009259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5">
        <v>150</v>
      </c>
      <c r="E2629" s="5">
        <v>970</v>
      </c>
      <c r="F2629" s="12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647</v>
      </c>
      <c r="P2629" s="5">
        <f t="shared" si="247"/>
        <v>21.56</v>
      </c>
      <c r="Q2629" s="27" t="str">
        <f t="shared" si="248"/>
        <v>technology</v>
      </c>
      <c r="R2629" s="27" t="str">
        <f t="shared" si="249"/>
        <v>space exploration</v>
      </c>
      <c r="S2629" s="14">
        <f t="shared" si="250"/>
        <v>42304.621076388888</v>
      </c>
      <c r="T2629" s="14">
        <f t="shared" si="251"/>
        <v>42334.66274305556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5">
        <v>839</v>
      </c>
      <c r="E2630" s="5">
        <v>926</v>
      </c>
      <c r="F2630" s="12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110.00000000000001</v>
      </c>
      <c r="P2630" s="5">
        <f t="shared" si="247"/>
        <v>44.1</v>
      </c>
      <c r="Q2630" s="27" t="str">
        <f t="shared" si="248"/>
        <v>technology</v>
      </c>
      <c r="R2630" s="27" t="str">
        <f t="shared" si="249"/>
        <v>space exploration</v>
      </c>
      <c r="S2630" s="14">
        <f t="shared" si="250"/>
        <v>41953.757719907408</v>
      </c>
      <c r="T2630" s="14">
        <f t="shared" si="251"/>
        <v>41973.757719907408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5">
        <v>5000</v>
      </c>
      <c r="E2631" s="5">
        <v>6387</v>
      </c>
      <c r="F2631" s="12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128</v>
      </c>
      <c r="P2631" s="5">
        <f t="shared" si="247"/>
        <v>63.87</v>
      </c>
      <c r="Q2631" s="27" t="str">
        <f t="shared" si="248"/>
        <v>technology</v>
      </c>
      <c r="R2631" s="27" t="str">
        <f t="shared" si="249"/>
        <v>space exploration</v>
      </c>
      <c r="S2631" s="14">
        <f t="shared" si="250"/>
        <v>42108.330115740733</v>
      </c>
      <c r="T2631" s="14">
        <f t="shared" si="251"/>
        <v>42138.330115740733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5">
        <v>2000</v>
      </c>
      <c r="E2632" s="5">
        <v>3158</v>
      </c>
      <c r="F2632" s="1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158</v>
      </c>
      <c r="P2632" s="5">
        <f t="shared" si="247"/>
        <v>38.99</v>
      </c>
      <c r="Q2632" s="27" t="str">
        <f t="shared" si="248"/>
        <v>technology</v>
      </c>
      <c r="R2632" s="27" t="str">
        <f t="shared" si="249"/>
        <v>space exploration</v>
      </c>
      <c r="S2632" s="14">
        <f t="shared" si="250"/>
        <v>42523.897129629629</v>
      </c>
      <c r="T2632" s="14">
        <f t="shared" si="251"/>
        <v>42551.208333333336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5">
        <v>20000</v>
      </c>
      <c r="E2633" s="5">
        <v>22933.05</v>
      </c>
      <c r="F2633" s="12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114.99999999999999</v>
      </c>
      <c r="P2633" s="5">
        <f t="shared" si="247"/>
        <v>80.19</v>
      </c>
      <c r="Q2633" s="27" t="str">
        <f t="shared" si="248"/>
        <v>technology</v>
      </c>
      <c r="R2633" s="27" t="str">
        <f t="shared" si="249"/>
        <v>space exploration</v>
      </c>
      <c r="S2633" s="14">
        <f t="shared" si="250"/>
        <v>42217.960960648146</v>
      </c>
      <c r="T2633" s="14">
        <f t="shared" si="251"/>
        <v>42245.960960648146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5">
        <v>1070</v>
      </c>
      <c r="E2634" s="5">
        <v>1466</v>
      </c>
      <c r="F2634" s="12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</v>
      </c>
      <c r="P2634" s="5">
        <f t="shared" si="247"/>
        <v>34.9</v>
      </c>
      <c r="Q2634" s="27" t="str">
        <f t="shared" si="248"/>
        <v>technology</v>
      </c>
      <c r="R2634" s="27" t="str">
        <f t="shared" si="249"/>
        <v>space exploration</v>
      </c>
      <c r="S2634" s="14">
        <f t="shared" si="250"/>
        <v>42493.853460648148</v>
      </c>
      <c r="T2634" s="14">
        <f t="shared" si="251"/>
        <v>42518.853460648148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5">
        <v>5000</v>
      </c>
      <c r="E2635" s="5">
        <v>17731</v>
      </c>
      <c r="F2635" s="12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355</v>
      </c>
      <c r="P2635" s="5">
        <f t="shared" si="247"/>
        <v>89.1</v>
      </c>
      <c r="Q2635" s="27" t="str">
        <f t="shared" si="248"/>
        <v>technology</v>
      </c>
      <c r="R2635" s="27" t="str">
        <f t="shared" si="249"/>
        <v>space exploration</v>
      </c>
      <c r="S2635" s="14">
        <f t="shared" si="250"/>
        <v>41667.614953703705</v>
      </c>
      <c r="T2635" s="14">
        <f t="shared" si="251"/>
        <v>41697.75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5">
        <v>930</v>
      </c>
      <c r="E2636" s="5">
        <v>986</v>
      </c>
      <c r="F2636" s="12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</v>
      </c>
      <c r="P2636" s="5">
        <f t="shared" si="247"/>
        <v>39.44</v>
      </c>
      <c r="Q2636" s="27" t="str">
        <f t="shared" si="248"/>
        <v>technology</v>
      </c>
      <c r="R2636" s="27" t="str">
        <f t="shared" si="249"/>
        <v>space exploration</v>
      </c>
      <c r="S2636" s="14">
        <f t="shared" si="250"/>
        <v>42612.448159722226</v>
      </c>
      <c r="T2636" s="14">
        <f t="shared" si="251"/>
        <v>42642.448159722226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5">
        <v>11500</v>
      </c>
      <c r="E2637" s="5">
        <v>11500</v>
      </c>
      <c r="F2637" s="12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5">
        <f t="shared" si="247"/>
        <v>136.9</v>
      </c>
      <c r="Q2637" s="27" t="str">
        <f t="shared" si="248"/>
        <v>technology</v>
      </c>
      <c r="R2637" s="27" t="str">
        <f t="shared" si="249"/>
        <v>space exploration</v>
      </c>
      <c r="S2637" s="14">
        <f t="shared" si="250"/>
        <v>42037.742604166669</v>
      </c>
      <c r="T2637" s="14">
        <f t="shared" si="251"/>
        <v>42072.700937499998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5">
        <v>1000</v>
      </c>
      <c r="E2638" s="5">
        <v>1873</v>
      </c>
      <c r="F2638" s="12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</v>
      </c>
      <c r="P2638" s="5">
        <f t="shared" si="247"/>
        <v>37.46</v>
      </c>
      <c r="Q2638" s="27" t="str">
        <f t="shared" si="248"/>
        <v>technology</v>
      </c>
      <c r="R2638" s="27" t="str">
        <f t="shared" si="249"/>
        <v>space exploration</v>
      </c>
      <c r="S2638" s="14">
        <f t="shared" si="250"/>
        <v>42636.406412037039</v>
      </c>
      <c r="T2638" s="14">
        <f t="shared" si="251"/>
        <v>42658.833333333336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5">
        <v>500</v>
      </c>
      <c r="E2639" s="5">
        <v>831</v>
      </c>
      <c r="F2639" s="12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</v>
      </c>
      <c r="P2639" s="5">
        <f t="shared" si="247"/>
        <v>31.96</v>
      </c>
      <c r="Q2639" s="27" t="str">
        <f t="shared" si="248"/>
        <v>technology</v>
      </c>
      <c r="R2639" s="27" t="str">
        <f t="shared" si="249"/>
        <v>space exploration</v>
      </c>
      <c r="S2639" s="14">
        <f t="shared" si="250"/>
        <v>42639.341145833336</v>
      </c>
      <c r="T2639" s="14">
        <f t="shared" si="251"/>
        <v>42655.341145833336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5">
        <v>347</v>
      </c>
      <c r="E2640" s="5">
        <v>353</v>
      </c>
      <c r="F2640" s="12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102</v>
      </c>
      <c r="P2640" s="5">
        <f t="shared" si="247"/>
        <v>25.21</v>
      </c>
      <c r="Q2640" s="27" t="str">
        <f t="shared" si="248"/>
        <v>technology</v>
      </c>
      <c r="R2640" s="27" t="str">
        <f t="shared" si="249"/>
        <v>space exploration</v>
      </c>
      <c r="S2640" s="14">
        <f t="shared" si="250"/>
        <v>41989.70480324074</v>
      </c>
      <c r="T2640" s="14">
        <f t="shared" si="251"/>
        <v>42019.70480324074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5">
        <v>300</v>
      </c>
      <c r="E2641" s="5">
        <v>492</v>
      </c>
      <c r="F2641" s="12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5">
        <f t="shared" si="247"/>
        <v>10.039999999999999</v>
      </c>
      <c r="Q2641" s="27" t="str">
        <f t="shared" si="248"/>
        <v>technology</v>
      </c>
      <c r="R2641" s="27" t="str">
        <f t="shared" si="249"/>
        <v>space exploration</v>
      </c>
      <c r="S2641" s="14">
        <f t="shared" si="250"/>
        <v>42024.656805555554</v>
      </c>
      <c r="T2641" s="14">
        <f t="shared" si="251"/>
        <v>42054.656805555554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5">
        <v>3000</v>
      </c>
      <c r="E2642" s="5">
        <v>3170</v>
      </c>
      <c r="F2642" s="1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106</v>
      </c>
      <c r="P2642" s="5">
        <f t="shared" si="247"/>
        <v>45.94</v>
      </c>
      <c r="Q2642" s="27" t="str">
        <f t="shared" si="248"/>
        <v>technology</v>
      </c>
      <c r="R2642" s="27" t="str">
        <f t="shared" si="249"/>
        <v>space exploration</v>
      </c>
      <c r="S2642" s="14">
        <f t="shared" si="250"/>
        <v>42102.952245370368</v>
      </c>
      <c r="T2642" s="14">
        <f t="shared" si="251"/>
        <v>42162.952245370368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5">
        <v>1500</v>
      </c>
      <c r="E2643" s="5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5">
        <f t="shared" si="247"/>
        <v>15</v>
      </c>
      <c r="Q2643" s="27" t="str">
        <f t="shared" si="248"/>
        <v>technology</v>
      </c>
      <c r="R2643" s="27" t="str">
        <f t="shared" si="249"/>
        <v>space exploration</v>
      </c>
      <c r="S2643" s="14">
        <f t="shared" si="250"/>
        <v>41880.618784722217</v>
      </c>
      <c r="T2643" s="14">
        <f t="shared" si="251"/>
        <v>41897.631249999999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5">
        <v>500000</v>
      </c>
      <c r="E2644" s="5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>
        <f t="shared" si="247"/>
        <v>0</v>
      </c>
      <c r="Q2644" s="27" t="str">
        <f t="shared" si="248"/>
        <v>technology</v>
      </c>
      <c r="R2644" s="27" t="str">
        <f t="shared" si="249"/>
        <v>space exploration</v>
      </c>
      <c r="S2644" s="14">
        <f t="shared" si="250"/>
        <v>42536.03828703703</v>
      </c>
      <c r="T2644" s="14">
        <f t="shared" si="251"/>
        <v>42566.081249999996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5">
        <v>1000000</v>
      </c>
      <c r="E2645" s="5">
        <v>335597.31</v>
      </c>
      <c r="F2645" s="12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34</v>
      </c>
      <c r="P2645" s="5">
        <f t="shared" si="247"/>
        <v>223.58</v>
      </c>
      <c r="Q2645" s="27" t="str">
        <f t="shared" si="248"/>
        <v>technology</v>
      </c>
      <c r="R2645" s="27" t="str">
        <f t="shared" si="249"/>
        <v>space exploration</v>
      </c>
      <c r="S2645" s="14">
        <f t="shared" si="250"/>
        <v>42689.374016203699</v>
      </c>
      <c r="T2645" s="14">
        <f t="shared" si="251"/>
        <v>42725.124305555553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5">
        <v>100000</v>
      </c>
      <c r="E2646" s="5">
        <v>2053</v>
      </c>
      <c r="F2646" s="12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</v>
      </c>
      <c r="P2646" s="5">
        <f t="shared" si="247"/>
        <v>39.479999999999997</v>
      </c>
      <c r="Q2646" s="27" t="str">
        <f t="shared" si="248"/>
        <v>technology</v>
      </c>
      <c r="R2646" s="27" t="str">
        <f t="shared" si="249"/>
        <v>space exploration</v>
      </c>
      <c r="S2646" s="14">
        <f t="shared" si="250"/>
        <v>42774.583738425928</v>
      </c>
      <c r="T2646" s="14">
        <f t="shared" si="251"/>
        <v>42804.583738425928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5">
        <v>20000</v>
      </c>
      <c r="E2647" s="5">
        <v>2100</v>
      </c>
      <c r="F2647" s="12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11</v>
      </c>
      <c r="P2647" s="5">
        <f t="shared" si="247"/>
        <v>91.3</v>
      </c>
      <c r="Q2647" s="27" t="str">
        <f t="shared" si="248"/>
        <v>technology</v>
      </c>
      <c r="R2647" s="27" t="str">
        <f t="shared" si="249"/>
        <v>space exploration</v>
      </c>
      <c r="S2647" s="14">
        <f t="shared" si="250"/>
        <v>41921.634293981479</v>
      </c>
      <c r="T2647" s="14">
        <f t="shared" si="251"/>
        <v>41951.675960648143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5">
        <v>500000</v>
      </c>
      <c r="E2648" s="5">
        <v>42086.42</v>
      </c>
      <c r="F2648" s="12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</v>
      </c>
      <c r="P2648" s="5">
        <f t="shared" si="247"/>
        <v>78.67</v>
      </c>
      <c r="Q2648" s="27" t="str">
        <f t="shared" si="248"/>
        <v>technology</v>
      </c>
      <c r="R2648" s="27" t="str">
        <f t="shared" si="249"/>
        <v>space exploration</v>
      </c>
      <c r="S2648" s="14">
        <f t="shared" si="250"/>
        <v>42226.10496527778</v>
      </c>
      <c r="T2648" s="14">
        <f t="shared" si="251"/>
        <v>42256.10496527778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5">
        <v>2500</v>
      </c>
      <c r="E2649" s="5">
        <v>36</v>
      </c>
      <c r="F2649" s="12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</v>
      </c>
      <c r="P2649" s="5">
        <f t="shared" si="247"/>
        <v>12</v>
      </c>
      <c r="Q2649" s="27" t="str">
        <f t="shared" si="248"/>
        <v>technology</v>
      </c>
      <c r="R2649" s="27" t="str">
        <f t="shared" si="249"/>
        <v>space exploration</v>
      </c>
      <c r="S2649" s="14">
        <f t="shared" si="250"/>
        <v>42200.053460648145</v>
      </c>
      <c r="T2649" s="14">
        <f t="shared" si="251"/>
        <v>42230.053460648145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5">
        <v>12000</v>
      </c>
      <c r="E2650" s="5">
        <v>106</v>
      </c>
      <c r="F2650" s="12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1</v>
      </c>
      <c r="P2650" s="5">
        <f t="shared" si="247"/>
        <v>17.670000000000002</v>
      </c>
      <c r="Q2650" s="27" t="str">
        <f t="shared" si="248"/>
        <v>technology</v>
      </c>
      <c r="R2650" s="27" t="str">
        <f t="shared" si="249"/>
        <v>space exploration</v>
      </c>
      <c r="S2650" s="14">
        <f t="shared" si="250"/>
        <v>42408.506481481476</v>
      </c>
      <c r="T2650" s="14">
        <f t="shared" si="251"/>
        <v>42438.506481481476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5">
        <v>125000</v>
      </c>
      <c r="E2651" s="5">
        <v>124</v>
      </c>
      <c r="F2651" s="12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0</v>
      </c>
      <c r="P2651" s="5">
        <f t="shared" si="247"/>
        <v>41.33</v>
      </c>
      <c r="Q2651" s="27" t="str">
        <f t="shared" si="248"/>
        <v>technology</v>
      </c>
      <c r="R2651" s="27" t="str">
        <f t="shared" si="249"/>
        <v>space exploration</v>
      </c>
      <c r="S2651" s="14">
        <f t="shared" si="250"/>
        <v>42341.788668981484</v>
      </c>
      <c r="T2651" s="14">
        <f t="shared" si="251"/>
        <v>42401.788668981484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5">
        <v>60000</v>
      </c>
      <c r="E2652" s="5">
        <v>358</v>
      </c>
      <c r="F2652" s="1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1</v>
      </c>
      <c r="P2652" s="5">
        <f t="shared" si="247"/>
        <v>71.599999999999994</v>
      </c>
      <c r="Q2652" s="27" t="str">
        <f t="shared" si="248"/>
        <v>technology</v>
      </c>
      <c r="R2652" s="27" t="str">
        <f t="shared" si="249"/>
        <v>space exploration</v>
      </c>
      <c r="S2652" s="14">
        <f t="shared" si="250"/>
        <v>42695.416006944441</v>
      </c>
      <c r="T2652" s="14">
        <f t="shared" si="251"/>
        <v>42725.416006944441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5">
        <v>280000</v>
      </c>
      <c r="E2653" s="5">
        <v>5233</v>
      </c>
      <c r="F2653" s="12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2</v>
      </c>
      <c r="P2653" s="5">
        <f t="shared" si="247"/>
        <v>307.82</v>
      </c>
      <c r="Q2653" s="27" t="str">
        <f t="shared" si="248"/>
        <v>technology</v>
      </c>
      <c r="R2653" s="27" t="str">
        <f t="shared" si="249"/>
        <v>space exploration</v>
      </c>
      <c r="S2653" s="14">
        <f t="shared" si="250"/>
        <v>42327.597326388881</v>
      </c>
      <c r="T2653" s="14">
        <f t="shared" si="251"/>
        <v>42355.597326388881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5">
        <v>100000</v>
      </c>
      <c r="E2654" s="5">
        <v>885</v>
      </c>
      <c r="F2654" s="12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1</v>
      </c>
      <c r="P2654" s="5">
        <f t="shared" si="247"/>
        <v>80.45</v>
      </c>
      <c r="Q2654" s="27" t="str">
        <f t="shared" si="248"/>
        <v>technology</v>
      </c>
      <c r="R2654" s="27" t="str">
        <f t="shared" si="249"/>
        <v>space exploration</v>
      </c>
      <c r="S2654" s="14">
        <f t="shared" si="250"/>
        <v>41952.950520833336</v>
      </c>
      <c r="T2654" s="14">
        <f t="shared" si="251"/>
        <v>41982.950520833336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5">
        <v>51000</v>
      </c>
      <c r="E2655" s="5">
        <v>5876</v>
      </c>
      <c r="F2655" s="12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12</v>
      </c>
      <c r="P2655" s="5">
        <f t="shared" si="247"/>
        <v>83.94</v>
      </c>
      <c r="Q2655" s="27" t="str">
        <f t="shared" si="248"/>
        <v>technology</v>
      </c>
      <c r="R2655" s="27" t="str">
        <f t="shared" si="249"/>
        <v>space exploration</v>
      </c>
      <c r="S2655" s="14">
        <f t="shared" si="250"/>
        <v>41771.443599537037</v>
      </c>
      <c r="T2655" s="14">
        <f t="shared" si="251"/>
        <v>41802.958333333328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5">
        <v>100000</v>
      </c>
      <c r="E2656" s="5">
        <v>51</v>
      </c>
      <c r="F2656" s="12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0</v>
      </c>
      <c r="P2656" s="5">
        <f t="shared" si="247"/>
        <v>8.5</v>
      </c>
      <c r="Q2656" s="27" t="str">
        <f t="shared" si="248"/>
        <v>technology</v>
      </c>
      <c r="R2656" s="27" t="str">
        <f t="shared" si="249"/>
        <v>space exploration</v>
      </c>
      <c r="S2656" s="14">
        <f t="shared" si="250"/>
        <v>42055.39266203704</v>
      </c>
      <c r="T2656" s="14">
        <f t="shared" si="251"/>
        <v>42115.350995370369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5">
        <v>15000</v>
      </c>
      <c r="E2657" s="5">
        <v>3155</v>
      </c>
      <c r="F2657" s="12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</v>
      </c>
      <c r="P2657" s="5">
        <f t="shared" si="247"/>
        <v>73.37</v>
      </c>
      <c r="Q2657" s="27" t="str">
        <f t="shared" si="248"/>
        <v>technology</v>
      </c>
      <c r="R2657" s="27" t="str">
        <f t="shared" si="249"/>
        <v>space exploration</v>
      </c>
      <c r="S2657" s="14">
        <f t="shared" si="250"/>
        <v>42381.657951388886</v>
      </c>
      <c r="T2657" s="14">
        <f t="shared" si="251"/>
        <v>42409.624999999993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5">
        <v>150000</v>
      </c>
      <c r="E2658" s="5">
        <v>17155</v>
      </c>
      <c r="F2658" s="12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</v>
      </c>
      <c r="P2658" s="5">
        <f t="shared" si="247"/>
        <v>112.86</v>
      </c>
      <c r="Q2658" s="27" t="str">
        <f t="shared" si="248"/>
        <v>technology</v>
      </c>
      <c r="R2658" s="27" t="str">
        <f t="shared" si="249"/>
        <v>space exploration</v>
      </c>
      <c r="S2658" s="14">
        <f t="shared" si="250"/>
        <v>42767.480185185181</v>
      </c>
      <c r="T2658" s="14">
        <f t="shared" si="251"/>
        <v>42806.583333333336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5">
        <v>30000</v>
      </c>
      <c r="E2659" s="5">
        <v>5621.38</v>
      </c>
      <c r="F2659" s="12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19</v>
      </c>
      <c r="P2659" s="5">
        <f t="shared" si="247"/>
        <v>95.28</v>
      </c>
      <c r="Q2659" s="27" t="str">
        <f t="shared" si="248"/>
        <v>technology</v>
      </c>
      <c r="R2659" s="27" t="str">
        <f t="shared" si="249"/>
        <v>space exploration</v>
      </c>
      <c r="S2659" s="14">
        <f t="shared" si="250"/>
        <v>42551.720520833333</v>
      </c>
      <c r="T2659" s="14">
        <f t="shared" si="251"/>
        <v>42584.854166666664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5">
        <v>98000</v>
      </c>
      <c r="E2660" s="5">
        <v>91</v>
      </c>
      <c r="F2660" s="12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0</v>
      </c>
      <c r="P2660" s="5">
        <f t="shared" si="247"/>
        <v>22.75</v>
      </c>
      <c r="Q2660" s="27" t="str">
        <f t="shared" si="248"/>
        <v>technology</v>
      </c>
      <c r="R2660" s="27" t="str">
        <f t="shared" si="249"/>
        <v>space exploration</v>
      </c>
      <c r="S2660" s="14">
        <f t="shared" si="250"/>
        <v>42551.675856481481</v>
      </c>
      <c r="T2660" s="14">
        <f t="shared" si="251"/>
        <v>42581.675856481481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5">
        <v>49000</v>
      </c>
      <c r="E2661" s="5">
        <v>1333</v>
      </c>
      <c r="F2661" s="12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3</v>
      </c>
      <c r="P2661" s="5">
        <f t="shared" si="247"/>
        <v>133.30000000000001</v>
      </c>
      <c r="Q2661" s="27" t="str">
        <f t="shared" si="248"/>
        <v>technology</v>
      </c>
      <c r="R2661" s="27" t="str">
        <f t="shared" si="249"/>
        <v>space exploration</v>
      </c>
      <c r="S2661" s="14">
        <f t="shared" si="250"/>
        <v>42081.861226851855</v>
      </c>
      <c r="T2661" s="14">
        <f t="shared" si="251"/>
        <v>42111.861226851855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5">
        <v>20000</v>
      </c>
      <c r="E2662" s="5">
        <v>19</v>
      </c>
      <c r="F2662" s="1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0</v>
      </c>
      <c r="P2662" s="5">
        <f t="shared" si="247"/>
        <v>3.8</v>
      </c>
      <c r="Q2662" s="27" t="str">
        <f t="shared" si="248"/>
        <v>technology</v>
      </c>
      <c r="R2662" s="27" t="str">
        <f t="shared" si="249"/>
        <v>space exploration</v>
      </c>
      <c r="S2662" s="14">
        <f t="shared" si="250"/>
        <v>42272.504837962959</v>
      </c>
      <c r="T2662" s="14">
        <f t="shared" si="251"/>
        <v>42332.546504629623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5">
        <v>5000</v>
      </c>
      <c r="E2663" s="5">
        <v>5145</v>
      </c>
      <c r="F2663" s="12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103</v>
      </c>
      <c r="P2663" s="5">
        <f t="shared" si="247"/>
        <v>85.75</v>
      </c>
      <c r="Q2663" s="27" t="str">
        <f t="shared" si="248"/>
        <v>technology</v>
      </c>
      <c r="R2663" s="27" t="str">
        <f t="shared" si="249"/>
        <v>makerspaces</v>
      </c>
      <c r="S2663" s="14">
        <f t="shared" si="250"/>
        <v>41542.750115740739</v>
      </c>
      <c r="T2663" s="14">
        <f t="shared" si="251"/>
        <v>41572.750115740739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5">
        <v>20000</v>
      </c>
      <c r="E2664" s="5">
        <v>21360</v>
      </c>
      <c r="F2664" s="12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107</v>
      </c>
      <c r="P2664" s="5">
        <f t="shared" si="247"/>
        <v>267</v>
      </c>
      <c r="Q2664" s="27" t="str">
        <f t="shared" si="248"/>
        <v>technology</v>
      </c>
      <c r="R2664" s="27" t="str">
        <f t="shared" si="249"/>
        <v>makerspaces</v>
      </c>
      <c r="S2664" s="14">
        <f t="shared" si="250"/>
        <v>42207.538344907407</v>
      </c>
      <c r="T2664" s="14">
        <f t="shared" si="251"/>
        <v>42237.538344907407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5">
        <v>20000</v>
      </c>
      <c r="E2665" s="5">
        <v>20919.25</v>
      </c>
      <c r="F2665" s="12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105</v>
      </c>
      <c r="P2665" s="5">
        <f t="shared" si="247"/>
        <v>373.56</v>
      </c>
      <c r="Q2665" s="27" t="str">
        <f t="shared" si="248"/>
        <v>technology</v>
      </c>
      <c r="R2665" s="27" t="str">
        <f t="shared" si="249"/>
        <v>makerspaces</v>
      </c>
      <c r="S2665" s="14">
        <f t="shared" si="250"/>
        <v>42222.41443287037</v>
      </c>
      <c r="T2665" s="14">
        <f t="shared" si="251"/>
        <v>42251.416666666664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5">
        <v>17500</v>
      </c>
      <c r="E2666" s="5">
        <v>18100</v>
      </c>
      <c r="F2666" s="12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</v>
      </c>
      <c r="P2666" s="5">
        <f t="shared" si="247"/>
        <v>174.04</v>
      </c>
      <c r="Q2666" s="27" t="str">
        <f t="shared" si="248"/>
        <v>technology</v>
      </c>
      <c r="R2666" s="27" t="str">
        <f t="shared" si="249"/>
        <v>makerspaces</v>
      </c>
      <c r="S2666" s="14">
        <f t="shared" si="250"/>
        <v>42312.817094907405</v>
      </c>
      <c r="T2666" s="14">
        <f t="shared" si="251"/>
        <v>42347.082638888889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5">
        <v>3500</v>
      </c>
      <c r="E2667" s="5">
        <v>4310</v>
      </c>
      <c r="F2667" s="12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</v>
      </c>
      <c r="P2667" s="5">
        <f t="shared" si="247"/>
        <v>93.7</v>
      </c>
      <c r="Q2667" s="27" t="str">
        <f t="shared" si="248"/>
        <v>technology</v>
      </c>
      <c r="R2667" s="27" t="str">
        <f t="shared" si="249"/>
        <v>makerspaces</v>
      </c>
      <c r="S2667" s="14">
        <f t="shared" si="250"/>
        <v>42083.687199074069</v>
      </c>
      <c r="T2667" s="14">
        <f t="shared" si="251"/>
        <v>42128.687199074069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5">
        <v>10000</v>
      </c>
      <c r="E2668" s="5">
        <v>15929.51</v>
      </c>
      <c r="F2668" s="12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</v>
      </c>
      <c r="P2668" s="5">
        <f t="shared" si="247"/>
        <v>77.33</v>
      </c>
      <c r="Q2668" s="27" t="str">
        <f t="shared" si="248"/>
        <v>technology</v>
      </c>
      <c r="R2668" s="27" t="str">
        <f t="shared" si="249"/>
        <v>makerspaces</v>
      </c>
      <c r="S2668" s="14">
        <f t="shared" si="250"/>
        <v>42235.55600694444</v>
      </c>
      <c r="T2668" s="14">
        <f t="shared" si="251"/>
        <v>42272.666666666664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5">
        <v>1500</v>
      </c>
      <c r="E2669" s="5">
        <v>1660</v>
      </c>
      <c r="F2669" s="12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111.00000000000001</v>
      </c>
      <c r="P2669" s="5">
        <f t="shared" si="247"/>
        <v>92.22</v>
      </c>
      <c r="Q2669" s="27" t="str">
        <f t="shared" si="248"/>
        <v>technology</v>
      </c>
      <c r="R2669" s="27" t="str">
        <f t="shared" si="249"/>
        <v>makerspaces</v>
      </c>
      <c r="S2669" s="14">
        <f t="shared" si="250"/>
        <v>42380.717777777776</v>
      </c>
      <c r="T2669" s="14">
        <f t="shared" si="251"/>
        <v>42410.717777777776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5">
        <v>1000</v>
      </c>
      <c r="E2670" s="5">
        <v>1707</v>
      </c>
      <c r="F2670" s="12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171</v>
      </c>
      <c r="P2670" s="5">
        <f t="shared" si="247"/>
        <v>60.96</v>
      </c>
      <c r="Q2670" s="27" t="str">
        <f t="shared" si="248"/>
        <v>technology</v>
      </c>
      <c r="R2670" s="27" t="str">
        <f t="shared" si="249"/>
        <v>makerspaces</v>
      </c>
      <c r="S2670" s="14">
        <f t="shared" si="250"/>
        <v>42275.380381944437</v>
      </c>
      <c r="T2670" s="14">
        <f t="shared" si="251"/>
        <v>42317.397222222215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5">
        <v>800</v>
      </c>
      <c r="E2671" s="5">
        <v>1001</v>
      </c>
      <c r="F2671" s="12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</v>
      </c>
      <c r="P2671" s="5">
        <f t="shared" si="247"/>
        <v>91</v>
      </c>
      <c r="Q2671" s="27" t="str">
        <f t="shared" si="248"/>
        <v>technology</v>
      </c>
      <c r="R2671" s="27" t="str">
        <f t="shared" si="249"/>
        <v>makerspaces</v>
      </c>
      <c r="S2671" s="14">
        <f t="shared" si="250"/>
        <v>42318.827499999999</v>
      </c>
      <c r="T2671" s="14">
        <f t="shared" si="251"/>
        <v>42378.827499999999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5">
        <v>38888</v>
      </c>
      <c r="E2672" s="5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</v>
      </c>
      <c r="P2672" s="5">
        <f t="shared" si="247"/>
        <v>41.58</v>
      </c>
      <c r="Q2672" s="27" t="str">
        <f t="shared" si="248"/>
        <v>technology</v>
      </c>
      <c r="R2672" s="27" t="str">
        <f t="shared" si="249"/>
        <v>makerspaces</v>
      </c>
      <c r="S2672" s="14">
        <f t="shared" si="250"/>
        <v>41820.812268518515</v>
      </c>
      <c r="T2672" s="14">
        <f t="shared" si="251"/>
        <v>41848.812268518515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5">
        <v>25000</v>
      </c>
      <c r="E2673" s="5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</v>
      </c>
      <c r="P2673" s="5">
        <f t="shared" si="247"/>
        <v>33.76</v>
      </c>
      <c r="Q2673" s="27" t="str">
        <f t="shared" si="248"/>
        <v>technology</v>
      </c>
      <c r="R2673" s="27" t="str">
        <f t="shared" si="249"/>
        <v>makerspaces</v>
      </c>
      <c r="S2673" s="14">
        <f t="shared" si="250"/>
        <v>41962.540694444448</v>
      </c>
      <c r="T2673" s="14">
        <f t="shared" si="251"/>
        <v>41992.609722222223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5">
        <v>10000</v>
      </c>
      <c r="E2674" s="5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</v>
      </c>
      <c r="P2674" s="5">
        <f t="shared" si="247"/>
        <v>70.62</v>
      </c>
      <c r="Q2674" s="27" t="str">
        <f t="shared" si="248"/>
        <v>technology</v>
      </c>
      <c r="R2674" s="27" t="str">
        <f t="shared" si="249"/>
        <v>makerspaces</v>
      </c>
      <c r="S2674" s="14">
        <f t="shared" si="250"/>
        <v>42344.675810185181</v>
      </c>
      <c r="T2674" s="14">
        <f t="shared" si="251"/>
        <v>42366.041666666664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5">
        <v>40000</v>
      </c>
      <c r="E2675" s="5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28.000000000000004</v>
      </c>
      <c r="P2675" s="5">
        <f t="shared" si="247"/>
        <v>167.15</v>
      </c>
      <c r="Q2675" s="27" t="str">
        <f t="shared" si="248"/>
        <v>technology</v>
      </c>
      <c r="R2675" s="27" t="str">
        <f t="shared" si="249"/>
        <v>makerspaces</v>
      </c>
      <c r="S2675" s="14">
        <f t="shared" si="250"/>
        <v>41912.333321759259</v>
      </c>
      <c r="T2675" s="14">
        <f t="shared" si="251"/>
        <v>41941.739583333328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5">
        <v>35000</v>
      </c>
      <c r="E2676" s="5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63</v>
      </c>
      <c r="P2676" s="5">
        <f t="shared" si="247"/>
        <v>128.62</v>
      </c>
      <c r="Q2676" s="27" t="str">
        <f t="shared" si="248"/>
        <v>technology</v>
      </c>
      <c r="R2676" s="27" t="str">
        <f t="shared" si="249"/>
        <v>makerspaces</v>
      </c>
      <c r="S2676" s="14">
        <f t="shared" si="250"/>
        <v>42529.424421296295</v>
      </c>
      <c r="T2676" s="14">
        <f t="shared" si="251"/>
        <v>42555.999305555553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5">
        <v>25000</v>
      </c>
      <c r="E2677" s="5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8</v>
      </c>
      <c r="P2677" s="5">
        <f t="shared" si="247"/>
        <v>65.41</v>
      </c>
      <c r="Q2677" s="27" t="str">
        <f t="shared" si="248"/>
        <v>technology</v>
      </c>
      <c r="R2677" s="27" t="str">
        <f t="shared" si="249"/>
        <v>makerspaces</v>
      </c>
      <c r="S2677" s="14">
        <f t="shared" si="250"/>
        <v>41923.649178240739</v>
      </c>
      <c r="T2677" s="14">
        <f t="shared" si="251"/>
        <v>41953.690844907404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5">
        <v>2100</v>
      </c>
      <c r="E2678" s="5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</v>
      </c>
      <c r="P2678" s="5">
        <f t="shared" si="247"/>
        <v>117.56</v>
      </c>
      <c r="Q2678" s="27" t="str">
        <f t="shared" si="248"/>
        <v>technology</v>
      </c>
      <c r="R2678" s="27" t="str">
        <f t="shared" si="249"/>
        <v>makerspaces</v>
      </c>
      <c r="S2678" s="14">
        <f t="shared" si="250"/>
        <v>42482.416365740741</v>
      </c>
      <c r="T2678" s="14">
        <f t="shared" si="251"/>
        <v>42512.416365740741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5">
        <v>19500</v>
      </c>
      <c r="E2679" s="5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18</v>
      </c>
      <c r="P2679" s="5">
        <f t="shared" si="247"/>
        <v>126.48</v>
      </c>
      <c r="Q2679" s="27" t="str">
        <f t="shared" si="248"/>
        <v>technology</v>
      </c>
      <c r="R2679" s="27" t="str">
        <f t="shared" si="249"/>
        <v>makerspaces</v>
      </c>
      <c r="S2679" s="14">
        <f t="shared" si="250"/>
        <v>41792.821099537032</v>
      </c>
      <c r="T2679" s="14">
        <f t="shared" si="251"/>
        <v>41822.821099537032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5">
        <v>8000000</v>
      </c>
      <c r="E2680" s="5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0</v>
      </c>
      <c r="P2680" s="5">
        <f t="shared" si="247"/>
        <v>550</v>
      </c>
      <c r="Q2680" s="27" t="str">
        <f t="shared" si="248"/>
        <v>technology</v>
      </c>
      <c r="R2680" s="27" t="str">
        <f t="shared" si="249"/>
        <v>makerspaces</v>
      </c>
      <c r="S2680" s="14">
        <f t="shared" si="250"/>
        <v>42241.589872685181</v>
      </c>
      <c r="T2680" s="14">
        <f t="shared" si="251"/>
        <v>42271.589872685181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5">
        <v>40000</v>
      </c>
      <c r="E2681" s="5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</v>
      </c>
      <c r="P2681" s="5">
        <f t="shared" si="247"/>
        <v>44</v>
      </c>
      <c r="Q2681" s="27" t="str">
        <f t="shared" si="248"/>
        <v>technology</v>
      </c>
      <c r="R2681" s="27" t="str">
        <f t="shared" si="249"/>
        <v>makerspaces</v>
      </c>
      <c r="S2681" s="14">
        <f t="shared" si="250"/>
        <v>42032.792754629627</v>
      </c>
      <c r="T2681" s="14">
        <f t="shared" si="251"/>
        <v>42062.792754629627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5">
        <v>32000</v>
      </c>
      <c r="E2682" s="5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1</v>
      </c>
      <c r="P2682" s="5">
        <f t="shared" si="247"/>
        <v>69</v>
      </c>
      <c r="Q2682" s="27" t="str">
        <f t="shared" si="248"/>
        <v>technology</v>
      </c>
      <c r="R2682" s="27" t="str">
        <f t="shared" si="249"/>
        <v>makerspaces</v>
      </c>
      <c r="S2682" s="14">
        <f t="shared" si="250"/>
        <v>42436.003368055557</v>
      </c>
      <c r="T2682" s="14">
        <f t="shared" si="251"/>
        <v>42465.961701388886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5">
        <v>8000</v>
      </c>
      <c r="E2683" s="5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1</v>
      </c>
      <c r="P2683" s="5">
        <f t="shared" si="247"/>
        <v>27.5</v>
      </c>
      <c r="Q2683" s="27" t="str">
        <f t="shared" si="248"/>
        <v>food</v>
      </c>
      <c r="R2683" s="27" t="str">
        <f t="shared" si="249"/>
        <v>food trucks</v>
      </c>
      <c r="S2683" s="14">
        <f t="shared" si="250"/>
        <v>41805.686921296292</v>
      </c>
      <c r="T2683" s="14">
        <f t="shared" si="251"/>
        <v>41830.686921296292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5">
        <v>6000</v>
      </c>
      <c r="E2684" s="5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28.000000000000004</v>
      </c>
      <c r="P2684" s="5">
        <f t="shared" si="247"/>
        <v>84.9</v>
      </c>
      <c r="Q2684" s="27" t="str">
        <f t="shared" si="248"/>
        <v>food</v>
      </c>
      <c r="R2684" s="27" t="str">
        <f t="shared" si="249"/>
        <v>food trucks</v>
      </c>
      <c r="S2684" s="14">
        <f t="shared" si="250"/>
        <v>41932.663657407407</v>
      </c>
      <c r="T2684" s="14">
        <f t="shared" si="251"/>
        <v>41965.040972222218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5">
        <v>15000</v>
      </c>
      <c r="E2685" s="5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</v>
      </c>
      <c r="P2685" s="5">
        <f t="shared" si="247"/>
        <v>12</v>
      </c>
      <c r="Q2685" s="27" t="str">
        <f t="shared" si="248"/>
        <v>food</v>
      </c>
      <c r="R2685" s="27" t="str">
        <f t="shared" si="249"/>
        <v>food trucks</v>
      </c>
      <c r="S2685" s="14">
        <f t="shared" si="250"/>
        <v>42034.546759259254</v>
      </c>
      <c r="T2685" s="14">
        <f t="shared" si="251"/>
        <v>42064.546759259254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5">
        <v>70000</v>
      </c>
      <c r="E2686" s="5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</v>
      </c>
      <c r="P2686" s="5">
        <f t="shared" si="247"/>
        <v>200</v>
      </c>
      <c r="Q2686" s="27" t="str">
        <f t="shared" si="248"/>
        <v>food</v>
      </c>
      <c r="R2686" s="27" t="str">
        <f t="shared" si="249"/>
        <v>food trucks</v>
      </c>
      <c r="S2686" s="14">
        <f t="shared" si="250"/>
        <v>41820.706307870365</v>
      </c>
      <c r="T2686" s="14">
        <f t="shared" si="251"/>
        <v>41860.706307870365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5">
        <v>50000</v>
      </c>
      <c r="E2687" s="5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</v>
      </c>
      <c r="P2687" s="5">
        <f t="shared" si="247"/>
        <v>10</v>
      </c>
      <c r="Q2687" s="27" t="str">
        <f t="shared" si="248"/>
        <v>food</v>
      </c>
      <c r="R2687" s="27" t="str">
        <f t="shared" si="249"/>
        <v>food trucks</v>
      </c>
      <c r="S2687" s="14">
        <f t="shared" si="250"/>
        <v>42061.487615740734</v>
      </c>
      <c r="T2687" s="14">
        <f t="shared" si="251"/>
        <v>42121.445949074077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5">
        <v>30000</v>
      </c>
      <c r="E2688" s="5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>
        <f t="shared" si="247"/>
        <v>0</v>
      </c>
      <c r="Q2688" s="27" t="str">
        <f t="shared" si="248"/>
        <v>food</v>
      </c>
      <c r="R2688" s="27" t="str">
        <f t="shared" si="249"/>
        <v>food trucks</v>
      </c>
      <c r="S2688" s="14">
        <f t="shared" si="250"/>
        <v>41892.766469907401</v>
      </c>
      <c r="T2688" s="14">
        <f t="shared" si="251"/>
        <v>41912.766469907401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5">
        <v>15000</v>
      </c>
      <c r="E2689" s="5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>
        <f t="shared" si="247"/>
        <v>0</v>
      </c>
      <c r="Q2689" s="27" t="str">
        <f t="shared" si="248"/>
        <v>food</v>
      </c>
      <c r="R2689" s="27" t="str">
        <f t="shared" si="249"/>
        <v>food trucks</v>
      </c>
      <c r="S2689" s="14">
        <f t="shared" si="250"/>
        <v>42154.431921296295</v>
      </c>
      <c r="T2689" s="14">
        <f t="shared" si="251"/>
        <v>42184.431921296295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5">
        <v>50000</v>
      </c>
      <c r="E2690" s="5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</v>
      </c>
      <c r="P2690" s="5">
        <f t="shared" si="247"/>
        <v>5.29</v>
      </c>
      <c r="Q2690" s="27" t="str">
        <f t="shared" si="248"/>
        <v>food</v>
      </c>
      <c r="R2690" s="27" t="str">
        <f t="shared" si="249"/>
        <v>food trucks</v>
      </c>
      <c r="S2690" s="14">
        <f t="shared" si="250"/>
        <v>42027.910532407412</v>
      </c>
      <c r="T2690" s="14">
        <f t="shared" si="251"/>
        <v>42058.916666666664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5">
        <v>35000</v>
      </c>
      <c r="E2691" s="5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ROUND(E2691/D2691,2)*100</f>
        <v>0</v>
      </c>
      <c r="P2691" s="5">
        <f t="shared" ref="P2691:P2754" si="253">IF(L2691=0,0,ROUND(E2691/L2691,2))</f>
        <v>1</v>
      </c>
      <c r="Q2691" s="27" t="str">
        <f t="shared" ref="Q2691:Q2754" si="254">IF((FIND("/",N2691,1)&gt;0),
LEFT(N2691,(FIND("/",N2691,1)-1)),N2691)</f>
        <v>food</v>
      </c>
      <c r="R2691" s="27" t="str">
        <f t="shared" ref="R2691:R2754" si="255">IF((FIND("/",N2691,1)&gt;0),
RIGHT(N2691,(LEN(N2691)-1-LEN(Q2691))),"")</f>
        <v>food trucks</v>
      </c>
      <c r="S2691" s="14">
        <f t="shared" ref="S2691:S2754" si="256">(((J2691/60)/60)/24)+DATE(1970,1,1)+(-5/24)</f>
        <v>42551.753356481473</v>
      </c>
      <c r="T2691" s="14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5">
        <v>80000</v>
      </c>
      <c r="E2692" s="5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11</v>
      </c>
      <c r="P2692" s="5">
        <f t="shared" si="253"/>
        <v>72.760000000000005</v>
      </c>
      <c r="Q2692" s="27" t="str">
        <f t="shared" si="254"/>
        <v>food</v>
      </c>
      <c r="R2692" s="27" t="str">
        <f t="shared" si="255"/>
        <v>food trucks</v>
      </c>
      <c r="S2692" s="14">
        <f t="shared" si="256"/>
        <v>42112.89671296296</v>
      </c>
      <c r="T2692" s="14">
        <f t="shared" si="257"/>
        <v>42157.89671296296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5">
        <v>65000</v>
      </c>
      <c r="E2693" s="5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0</v>
      </c>
      <c r="P2693" s="5">
        <f t="shared" si="253"/>
        <v>17.5</v>
      </c>
      <c r="Q2693" s="27" t="str">
        <f t="shared" si="254"/>
        <v>food</v>
      </c>
      <c r="R2693" s="27" t="str">
        <f t="shared" si="255"/>
        <v>food trucks</v>
      </c>
      <c r="S2693" s="14">
        <f t="shared" si="256"/>
        <v>42089.515706018516</v>
      </c>
      <c r="T2693" s="14">
        <f t="shared" si="257"/>
        <v>42134.515706018516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5">
        <v>3500</v>
      </c>
      <c r="E2694" s="5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1</v>
      </c>
      <c r="P2694" s="5">
        <f t="shared" si="253"/>
        <v>25</v>
      </c>
      <c r="Q2694" s="27" t="str">
        <f t="shared" si="254"/>
        <v>food</v>
      </c>
      <c r="R2694" s="27" t="str">
        <f t="shared" si="255"/>
        <v>food trucks</v>
      </c>
      <c r="S2694" s="14">
        <f t="shared" si="256"/>
        <v>42058.125694444439</v>
      </c>
      <c r="T2694" s="14">
        <f t="shared" si="257"/>
        <v>42088.084027777775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5">
        <v>5000</v>
      </c>
      <c r="E2695" s="5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1</v>
      </c>
      <c r="P2695" s="5">
        <f t="shared" si="253"/>
        <v>13.33</v>
      </c>
      <c r="Q2695" s="27" t="str">
        <f t="shared" si="254"/>
        <v>food</v>
      </c>
      <c r="R2695" s="27" t="str">
        <f t="shared" si="255"/>
        <v>food trucks</v>
      </c>
      <c r="S2695" s="14">
        <f t="shared" si="256"/>
        <v>41833.930162037032</v>
      </c>
      <c r="T2695" s="14">
        <f t="shared" si="257"/>
        <v>41863.930162037032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5">
        <v>30000</v>
      </c>
      <c r="E2696" s="5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0</v>
      </c>
      <c r="P2696" s="5">
        <f t="shared" si="253"/>
        <v>1</v>
      </c>
      <c r="Q2696" s="27" t="str">
        <f t="shared" si="254"/>
        <v>food</v>
      </c>
      <c r="R2696" s="27" t="str">
        <f t="shared" si="255"/>
        <v>food trucks</v>
      </c>
      <c r="S2696" s="14">
        <f t="shared" si="256"/>
        <v>41877.932164351849</v>
      </c>
      <c r="T2696" s="14">
        <f t="shared" si="257"/>
        <v>41907.932164351849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5">
        <v>15000</v>
      </c>
      <c r="E2697" s="5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</v>
      </c>
      <c r="P2697" s="5">
        <f t="shared" si="253"/>
        <v>23.67</v>
      </c>
      <c r="Q2697" s="27" t="str">
        <f t="shared" si="254"/>
        <v>food</v>
      </c>
      <c r="R2697" s="27" t="str">
        <f t="shared" si="255"/>
        <v>food trucks</v>
      </c>
      <c r="S2697" s="14">
        <f t="shared" si="256"/>
        <v>42047.973587962959</v>
      </c>
      <c r="T2697" s="14">
        <f t="shared" si="257"/>
        <v>42107.931921296295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5">
        <v>60000</v>
      </c>
      <c r="E2698" s="5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6</v>
      </c>
      <c r="P2698" s="5">
        <f t="shared" si="253"/>
        <v>89.21</v>
      </c>
      <c r="Q2698" s="27" t="str">
        <f t="shared" si="254"/>
        <v>food</v>
      </c>
      <c r="R2698" s="27" t="str">
        <f t="shared" si="255"/>
        <v>food trucks</v>
      </c>
      <c r="S2698" s="14">
        <f t="shared" si="256"/>
        <v>41964.636111111111</v>
      </c>
      <c r="T2698" s="14">
        <f t="shared" si="257"/>
        <v>41998.636111111111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5">
        <v>23000</v>
      </c>
      <c r="E2699" s="5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</v>
      </c>
      <c r="P2699" s="5">
        <f t="shared" si="253"/>
        <v>116.56</v>
      </c>
      <c r="Q2699" s="27" t="str">
        <f t="shared" si="254"/>
        <v>food</v>
      </c>
      <c r="R2699" s="27" t="str">
        <f t="shared" si="255"/>
        <v>food trucks</v>
      </c>
      <c r="S2699" s="14">
        <f t="shared" si="256"/>
        <v>42187.731747685182</v>
      </c>
      <c r="T2699" s="14">
        <f t="shared" si="257"/>
        <v>42218.708333333336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5">
        <v>8000</v>
      </c>
      <c r="E2700" s="5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</v>
      </c>
      <c r="P2700" s="5">
        <f t="shared" si="253"/>
        <v>13.01</v>
      </c>
      <c r="Q2700" s="27" t="str">
        <f t="shared" si="254"/>
        <v>food</v>
      </c>
      <c r="R2700" s="27" t="str">
        <f t="shared" si="255"/>
        <v>food trucks</v>
      </c>
      <c r="S2700" s="14">
        <f t="shared" si="256"/>
        <v>41787.689907407403</v>
      </c>
      <c r="T2700" s="14">
        <f t="shared" si="257"/>
        <v>41817.689907407403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5">
        <v>2</v>
      </c>
      <c r="E2701" s="5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>
        <f t="shared" si="253"/>
        <v>0</v>
      </c>
      <c r="Q2701" s="27" t="str">
        <f t="shared" si="254"/>
        <v>food</v>
      </c>
      <c r="R2701" s="27" t="str">
        <f t="shared" si="255"/>
        <v>food trucks</v>
      </c>
      <c r="S2701" s="14">
        <f t="shared" si="256"/>
        <v>41829.688229166662</v>
      </c>
      <c r="T2701" s="14">
        <f t="shared" si="257"/>
        <v>41859.688229166662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5">
        <v>9999</v>
      </c>
      <c r="E2702" s="5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1</v>
      </c>
      <c r="P2702" s="5">
        <f t="shared" si="253"/>
        <v>17.5</v>
      </c>
      <c r="Q2702" s="27" t="str">
        <f t="shared" si="254"/>
        <v>food</v>
      </c>
      <c r="R2702" s="27" t="str">
        <f t="shared" si="255"/>
        <v>food trucks</v>
      </c>
      <c r="S2702" s="14">
        <f t="shared" si="256"/>
        <v>41870.666342592594</v>
      </c>
      <c r="T2702" s="14">
        <f t="shared" si="257"/>
        <v>41900.666342592594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5">
        <v>3400</v>
      </c>
      <c r="E2703" s="5">
        <v>1570</v>
      </c>
      <c r="F2703" s="12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</v>
      </c>
      <c r="P2703" s="5">
        <f t="shared" si="253"/>
        <v>34.130000000000003</v>
      </c>
      <c r="Q2703" s="27" t="str">
        <f t="shared" si="254"/>
        <v>theater</v>
      </c>
      <c r="R2703" s="27" t="str">
        <f t="shared" si="255"/>
        <v>spaces</v>
      </c>
      <c r="S2703" s="14">
        <f t="shared" si="256"/>
        <v>42801.566365740735</v>
      </c>
      <c r="T2703" s="14">
        <f t="shared" si="257"/>
        <v>42832.524699074071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5">
        <v>10000</v>
      </c>
      <c r="E2704" s="5">
        <v>3441</v>
      </c>
      <c r="F2704" s="12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</v>
      </c>
      <c r="P2704" s="5">
        <f t="shared" si="253"/>
        <v>132.35</v>
      </c>
      <c r="Q2704" s="27" t="str">
        <f t="shared" si="254"/>
        <v>theater</v>
      </c>
      <c r="R2704" s="27" t="str">
        <f t="shared" si="255"/>
        <v>spaces</v>
      </c>
      <c r="S2704" s="14">
        <f t="shared" si="256"/>
        <v>42800.593483796292</v>
      </c>
      <c r="T2704" s="14">
        <f t="shared" si="257"/>
        <v>42830.551817129628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5">
        <v>40000</v>
      </c>
      <c r="E2705" s="5">
        <v>41500</v>
      </c>
      <c r="F2705" s="12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104</v>
      </c>
      <c r="P2705" s="5">
        <f t="shared" si="253"/>
        <v>922.22</v>
      </c>
      <c r="Q2705" s="27" t="str">
        <f t="shared" si="254"/>
        <v>theater</v>
      </c>
      <c r="R2705" s="27" t="str">
        <f t="shared" si="255"/>
        <v>spaces</v>
      </c>
      <c r="S2705" s="14">
        <f t="shared" si="256"/>
        <v>42756.481828703698</v>
      </c>
      <c r="T2705" s="14">
        <f t="shared" si="257"/>
        <v>42816.440162037034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5">
        <v>19000</v>
      </c>
      <c r="E2706" s="5">
        <v>1145</v>
      </c>
      <c r="F2706" s="12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</v>
      </c>
      <c r="P2706" s="5">
        <f t="shared" si="253"/>
        <v>163.57</v>
      </c>
      <c r="Q2706" s="27" t="str">
        <f t="shared" si="254"/>
        <v>theater</v>
      </c>
      <c r="R2706" s="27" t="str">
        <f t="shared" si="255"/>
        <v>spaces</v>
      </c>
      <c r="S2706" s="14">
        <f t="shared" si="256"/>
        <v>42787.654097222221</v>
      </c>
      <c r="T2706" s="14">
        <f t="shared" si="257"/>
        <v>42830.61243055555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5">
        <v>16500</v>
      </c>
      <c r="E2707" s="5">
        <v>1739</v>
      </c>
      <c r="F2707" s="12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11</v>
      </c>
      <c r="P2707" s="5">
        <f t="shared" si="253"/>
        <v>217.38</v>
      </c>
      <c r="Q2707" s="27" t="str">
        <f t="shared" si="254"/>
        <v>theater</v>
      </c>
      <c r="R2707" s="27" t="str">
        <f t="shared" si="255"/>
        <v>spaces</v>
      </c>
      <c r="S2707" s="14">
        <f t="shared" si="256"/>
        <v>42773.70784722222</v>
      </c>
      <c r="T2707" s="14">
        <f t="shared" si="257"/>
        <v>42818.666180555556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5">
        <v>35000</v>
      </c>
      <c r="E2708" s="5">
        <v>39304</v>
      </c>
      <c r="F2708" s="12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112.00000000000001</v>
      </c>
      <c r="P2708" s="5">
        <f t="shared" si="253"/>
        <v>149.44</v>
      </c>
      <c r="Q2708" s="27" t="str">
        <f t="shared" si="254"/>
        <v>theater</v>
      </c>
      <c r="R2708" s="27" t="str">
        <f t="shared" si="255"/>
        <v>spaces</v>
      </c>
      <c r="S2708" s="14">
        <f t="shared" si="256"/>
        <v>41899.086608796293</v>
      </c>
      <c r="T2708" s="14">
        <f t="shared" si="257"/>
        <v>41928.082638888889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5">
        <v>8000</v>
      </c>
      <c r="E2709" s="5">
        <v>28067.57</v>
      </c>
      <c r="F2709" s="12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351</v>
      </c>
      <c r="P2709" s="5">
        <f t="shared" si="253"/>
        <v>71.239999999999995</v>
      </c>
      <c r="Q2709" s="27" t="str">
        <f t="shared" si="254"/>
        <v>theater</v>
      </c>
      <c r="R2709" s="27" t="str">
        <f t="shared" si="255"/>
        <v>spaces</v>
      </c>
      <c r="S2709" s="14">
        <f t="shared" si="256"/>
        <v>41391.574571759258</v>
      </c>
      <c r="T2709" s="14">
        <f t="shared" si="257"/>
        <v>41421.082638888889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5">
        <v>20000</v>
      </c>
      <c r="E2710" s="5">
        <v>46643.07</v>
      </c>
      <c r="F2710" s="12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</v>
      </c>
      <c r="P2710" s="5">
        <f t="shared" si="253"/>
        <v>44.46</v>
      </c>
      <c r="Q2710" s="27" t="str">
        <f t="shared" si="254"/>
        <v>theater</v>
      </c>
      <c r="R2710" s="27" t="str">
        <f t="shared" si="255"/>
        <v>spaces</v>
      </c>
      <c r="S2710" s="14">
        <f t="shared" si="256"/>
        <v>42512.489884259259</v>
      </c>
      <c r="T2710" s="14">
        <f t="shared" si="257"/>
        <v>42572.489884259259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5">
        <v>50000</v>
      </c>
      <c r="E2711" s="5">
        <v>50803</v>
      </c>
      <c r="F2711" s="12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102</v>
      </c>
      <c r="P2711" s="5">
        <f t="shared" si="253"/>
        <v>164.94</v>
      </c>
      <c r="Q2711" s="27" t="str">
        <f t="shared" si="254"/>
        <v>theater</v>
      </c>
      <c r="R2711" s="27" t="str">
        <f t="shared" si="255"/>
        <v>spaces</v>
      </c>
      <c r="S2711" s="14">
        <f t="shared" si="256"/>
        <v>42611.941446759258</v>
      </c>
      <c r="T2711" s="14">
        <f t="shared" si="257"/>
        <v>42646.957638888889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5">
        <v>60000</v>
      </c>
      <c r="E2712" s="5">
        <v>92340.21</v>
      </c>
      <c r="F2712" s="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154</v>
      </c>
      <c r="P2712" s="5">
        <f t="shared" si="253"/>
        <v>84.87</v>
      </c>
      <c r="Q2712" s="27" t="str">
        <f t="shared" si="254"/>
        <v>theater</v>
      </c>
      <c r="R2712" s="27" t="str">
        <f t="shared" si="255"/>
        <v>spaces</v>
      </c>
      <c r="S2712" s="14">
        <f t="shared" si="256"/>
        <v>41828.021157407406</v>
      </c>
      <c r="T2712" s="14">
        <f t="shared" si="257"/>
        <v>41859.875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5">
        <v>3910</v>
      </c>
      <c r="E2713" s="5">
        <v>3938</v>
      </c>
      <c r="F2713" s="12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101</v>
      </c>
      <c r="P2713" s="5">
        <f t="shared" si="253"/>
        <v>53.95</v>
      </c>
      <c r="Q2713" s="27" t="str">
        <f t="shared" si="254"/>
        <v>theater</v>
      </c>
      <c r="R2713" s="27" t="str">
        <f t="shared" si="255"/>
        <v>spaces</v>
      </c>
      <c r="S2713" s="14">
        <f t="shared" si="256"/>
        <v>41780.536921296298</v>
      </c>
      <c r="T2713" s="14">
        <f t="shared" si="257"/>
        <v>41810.709027777775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5">
        <v>5500</v>
      </c>
      <c r="E2714" s="5">
        <v>7226</v>
      </c>
      <c r="F2714" s="12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</v>
      </c>
      <c r="P2714" s="5">
        <f t="shared" si="253"/>
        <v>50.53</v>
      </c>
      <c r="Q2714" s="27" t="str">
        <f t="shared" si="254"/>
        <v>theater</v>
      </c>
      <c r="R2714" s="27" t="str">
        <f t="shared" si="255"/>
        <v>spaces</v>
      </c>
      <c r="S2714" s="14">
        <f t="shared" si="256"/>
        <v>41431.853703703702</v>
      </c>
      <c r="T2714" s="14">
        <f t="shared" si="257"/>
        <v>41468.541666666664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5">
        <v>150000</v>
      </c>
      <c r="E2715" s="5">
        <v>153362</v>
      </c>
      <c r="F2715" s="12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</v>
      </c>
      <c r="P2715" s="5">
        <f t="shared" si="253"/>
        <v>108</v>
      </c>
      <c r="Q2715" s="27" t="str">
        <f t="shared" si="254"/>
        <v>theater</v>
      </c>
      <c r="R2715" s="27" t="str">
        <f t="shared" si="255"/>
        <v>spaces</v>
      </c>
      <c r="S2715" s="14">
        <f t="shared" si="256"/>
        <v>42322.445416666662</v>
      </c>
      <c r="T2715" s="14">
        <f t="shared" si="257"/>
        <v>42362.445416666662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5">
        <v>25000</v>
      </c>
      <c r="E2716" s="5">
        <v>29089</v>
      </c>
      <c r="F2716" s="12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115.99999999999999</v>
      </c>
      <c r="P2716" s="5">
        <f t="shared" si="253"/>
        <v>95.37</v>
      </c>
      <c r="Q2716" s="27" t="str">
        <f t="shared" si="254"/>
        <v>theater</v>
      </c>
      <c r="R2716" s="27" t="str">
        <f t="shared" si="255"/>
        <v>spaces</v>
      </c>
      <c r="S2716" s="14">
        <f t="shared" si="256"/>
        <v>42629.446712962956</v>
      </c>
      <c r="T2716" s="14">
        <f t="shared" si="257"/>
        <v>42657.749999999993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5">
        <v>12000</v>
      </c>
      <c r="E2717" s="5">
        <v>31754.69</v>
      </c>
      <c r="F2717" s="12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265</v>
      </c>
      <c r="P2717" s="5">
        <f t="shared" si="253"/>
        <v>57.63</v>
      </c>
      <c r="Q2717" s="27" t="str">
        <f t="shared" si="254"/>
        <v>theater</v>
      </c>
      <c r="R2717" s="27" t="str">
        <f t="shared" si="255"/>
        <v>spaces</v>
      </c>
      <c r="S2717" s="14">
        <f t="shared" si="256"/>
        <v>42387.190138888887</v>
      </c>
      <c r="T2717" s="14">
        <f t="shared" si="257"/>
        <v>42421.190138888887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5">
        <v>10000</v>
      </c>
      <c r="E2718" s="5">
        <v>11998.01</v>
      </c>
      <c r="F2718" s="12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120</v>
      </c>
      <c r="P2718" s="5">
        <f t="shared" si="253"/>
        <v>64.16</v>
      </c>
      <c r="Q2718" s="27" t="str">
        <f t="shared" si="254"/>
        <v>theater</v>
      </c>
      <c r="R2718" s="27" t="str">
        <f t="shared" si="255"/>
        <v>spaces</v>
      </c>
      <c r="S2718" s="14">
        <f t="shared" si="256"/>
        <v>42255.124918981477</v>
      </c>
      <c r="T2718" s="14">
        <f t="shared" si="257"/>
        <v>42285.124918981477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5">
        <v>25000</v>
      </c>
      <c r="E2719" s="5">
        <v>30026</v>
      </c>
      <c r="F2719" s="12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</v>
      </c>
      <c r="P2719" s="5">
        <f t="shared" si="253"/>
        <v>92.39</v>
      </c>
      <c r="Q2719" s="27" t="str">
        <f t="shared" si="254"/>
        <v>theater</v>
      </c>
      <c r="R2719" s="27" t="str">
        <f t="shared" si="255"/>
        <v>spaces</v>
      </c>
      <c r="S2719" s="14">
        <f t="shared" si="256"/>
        <v>41934.706585648149</v>
      </c>
      <c r="T2719" s="14">
        <f t="shared" si="257"/>
        <v>41979.748252314814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5">
        <v>18000</v>
      </c>
      <c r="E2720" s="5">
        <v>18645</v>
      </c>
      <c r="F2720" s="12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104</v>
      </c>
      <c r="P2720" s="5">
        <f t="shared" si="253"/>
        <v>125.98</v>
      </c>
      <c r="Q2720" s="27" t="str">
        <f t="shared" si="254"/>
        <v>theater</v>
      </c>
      <c r="R2720" s="27" t="str">
        <f t="shared" si="255"/>
        <v>spaces</v>
      </c>
      <c r="S2720" s="14">
        <f t="shared" si="256"/>
        <v>42465.388252314813</v>
      </c>
      <c r="T2720" s="14">
        <f t="shared" si="257"/>
        <v>42493.749999999993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5">
        <v>6000</v>
      </c>
      <c r="E2721" s="5">
        <v>6530</v>
      </c>
      <c r="F2721" s="12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109.00000000000001</v>
      </c>
      <c r="P2721" s="5">
        <f t="shared" si="253"/>
        <v>94.64</v>
      </c>
      <c r="Q2721" s="27" t="str">
        <f t="shared" si="254"/>
        <v>theater</v>
      </c>
      <c r="R2721" s="27" t="str">
        <f t="shared" si="255"/>
        <v>spaces</v>
      </c>
      <c r="S2721" s="14">
        <f t="shared" si="256"/>
        <v>42417.822847222218</v>
      </c>
      <c r="T2721" s="14">
        <f t="shared" si="257"/>
        <v>42477.781180555547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5">
        <v>25000</v>
      </c>
      <c r="E2722" s="5">
        <v>29531</v>
      </c>
      <c r="F2722" s="1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</v>
      </c>
      <c r="P2722" s="5">
        <f t="shared" si="253"/>
        <v>170.7</v>
      </c>
      <c r="Q2722" s="27" t="str">
        <f t="shared" si="254"/>
        <v>theater</v>
      </c>
      <c r="R2722" s="27" t="str">
        <f t="shared" si="255"/>
        <v>spaces</v>
      </c>
      <c r="S2722" s="14">
        <f t="shared" si="256"/>
        <v>42655.257557870362</v>
      </c>
      <c r="T2722" s="14">
        <f t="shared" si="257"/>
        <v>42685.299224537033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5">
        <v>750</v>
      </c>
      <c r="E2723" s="5">
        <v>10965</v>
      </c>
      <c r="F2723" s="12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5">
        <f t="shared" si="253"/>
        <v>40.76</v>
      </c>
      <c r="Q2723" s="27" t="str">
        <f t="shared" si="254"/>
        <v>technology</v>
      </c>
      <c r="R2723" s="27" t="str">
        <f t="shared" si="255"/>
        <v>hardware</v>
      </c>
      <c r="S2723" s="14">
        <f t="shared" si="256"/>
        <v>41493.335625</v>
      </c>
      <c r="T2723" s="14">
        <f t="shared" si="257"/>
        <v>41523.583333333328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5">
        <v>5000</v>
      </c>
      <c r="E2724" s="5">
        <v>12627</v>
      </c>
      <c r="F2724" s="12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252.99999999999997</v>
      </c>
      <c r="P2724" s="5">
        <f t="shared" si="253"/>
        <v>68.25</v>
      </c>
      <c r="Q2724" s="27" t="str">
        <f t="shared" si="254"/>
        <v>technology</v>
      </c>
      <c r="R2724" s="27" t="str">
        <f t="shared" si="255"/>
        <v>hardware</v>
      </c>
      <c r="S2724" s="14">
        <f t="shared" si="256"/>
        <v>42704.64876157407</v>
      </c>
      <c r="T2724" s="14">
        <f t="shared" si="257"/>
        <v>42764.64876157407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5">
        <v>12000</v>
      </c>
      <c r="E2725" s="5">
        <v>16806</v>
      </c>
      <c r="F2725" s="12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</v>
      </c>
      <c r="P2725" s="5">
        <f t="shared" si="253"/>
        <v>95.49</v>
      </c>
      <c r="Q2725" s="27" t="str">
        <f t="shared" si="254"/>
        <v>technology</v>
      </c>
      <c r="R2725" s="27" t="str">
        <f t="shared" si="255"/>
        <v>hardware</v>
      </c>
      <c r="S2725" s="14">
        <f t="shared" si="256"/>
        <v>41944.630648148144</v>
      </c>
      <c r="T2725" s="14">
        <f t="shared" si="257"/>
        <v>42004.672314814808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5">
        <v>2468</v>
      </c>
      <c r="E2726" s="5">
        <v>7326.88</v>
      </c>
      <c r="F2726" s="12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297</v>
      </c>
      <c r="P2726" s="5">
        <f t="shared" si="253"/>
        <v>7.19</v>
      </c>
      <c r="Q2726" s="27" t="str">
        <f t="shared" si="254"/>
        <v>technology</v>
      </c>
      <c r="R2726" s="27" t="str">
        <f t="shared" si="255"/>
        <v>hardware</v>
      </c>
      <c r="S2726" s="14">
        <f t="shared" si="256"/>
        <v>42199.118738425925</v>
      </c>
      <c r="T2726" s="14">
        <f t="shared" si="257"/>
        <v>42231.118738425925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5">
        <v>40000</v>
      </c>
      <c r="E2727" s="5">
        <v>57817</v>
      </c>
      <c r="F2727" s="12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145</v>
      </c>
      <c r="P2727" s="5">
        <f t="shared" si="253"/>
        <v>511.65</v>
      </c>
      <c r="Q2727" s="27" t="str">
        <f t="shared" si="254"/>
        <v>technology</v>
      </c>
      <c r="R2727" s="27" t="str">
        <f t="shared" si="255"/>
        <v>hardware</v>
      </c>
      <c r="S2727" s="14">
        <f t="shared" si="256"/>
        <v>42745.53628472222</v>
      </c>
      <c r="T2727" s="14">
        <f t="shared" si="257"/>
        <v>42795.53628472222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5">
        <v>100000</v>
      </c>
      <c r="E2728" s="5">
        <v>105745</v>
      </c>
      <c r="F2728" s="12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106</v>
      </c>
      <c r="P2728" s="5">
        <f t="shared" si="253"/>
        <v>261.75</v>
      </c>
      <c r="Q2728" s="27" t="str">
        <f t="shared" si="254"/>
        <v>technology</v>
      </c>
      <c r="R2728" s="27" t="str">
        <f t="shared" si="255"/>
        <v>hardware</v>
      </c>
      <c r="S2728" s="14">
        <f t="shared" si="256"/>
        <v>42452.371655092589</v>
      </c>
      <c r="T2728" s="14">
        <f t="shared" si="257"/>
        <v>42482.371655092589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5">
        <v>10000</v>
      </c>
      <c r="E2729" s="5">
        <v>49321</v>
      </c>
      <c r="F2729" s="12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</v>
      </c>
      <c r="P2729" s="5">
        <f t="shared" si="253"/>
        <v>69.760000000000005</v>
      </c>
      <c r="Q2729" s="27" t="str">
        <f t="shared" si="254"/>
        <v>technology</v>
      </c>
      <c r="R2729" s="27" t="str">
        <f t="shared" si="255"/>
        <v>hardware</v>
      </c>
      <c r="S2729" s="14">
        <f t="shared" si="256"/>
        <v>42198.468321759261</v>
      </c>
      <c r="T2729" s="14">
        <f t="shared" si="257"/>
        <v>42223.468321759261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5">
        <v>15000</v>
      </c>
      <c r="E2730" s="5">
        <v>30274</v>
      </c>
      <c r="F2730" s="12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202</v>
      </c>
      <c r="P2730" s="5">
        <f t="shared" si="253"/>
        <v>77.23</v>
      </c>
      <c r="Q2730" s="27" t="str">
        <f t="shared" si="254"/>
        <v>technology</v>
      </c>
      <c r="R2730" s="27" t="str">
        <f t="shared" si="255"/>
        <v>hardware</v>
      </c>
      <c r="S2730" s="14">
        <f t="shared" si="256"/>
        <v>42333.391597222224</v>
      </c>
      <c r="T2730" s="14">
        <f t="shared" si="257"/>
        <v>42368.391597222224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5">
        <v>7500</v>
      </c>
      <c r="E2731" s="5">
        <v>7833</v>
      </c>
      <c r="F2731" s="12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</v>
      </c>
      <c r="P2731" s="5">
        <f t="shared" si="253"/>
        <v>340.57</v>
      </c>
      <c r="Q2731" s="27" t="str">
        <f t="shared" si="254"/>
        <v>technology</v>
      </c>
      <c r="R2731" s="27" t="str">
        <f t="shared" si="255"/>
        <v>hardware</v>
      </c>
      <c r="S2731" s="14">
        <f t="shared" si="256"/>
        <v>42095.032372685186</v>
      </c>
      <c r="T2731" s="14">
        <f t="shared" si="257"/>
        <v>42125.032372685186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5">
        <v>27000</v>
      </c>
      <c r="E2732" s="5">
        <v>45979.01</v>
      </c>
      <c r="F2732" s="1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</v>
      </c>
      <c r="P2732" s="5">
        <f t="shared" si="253"/>
        <v>67.42</v>
      </c>
      <c r="Q2732" s="27" t="str">
        <f t="shared" si="254"/>
        <v>technology</v>
      </c>
      <c r="R2732" s="27" t="str">
        <f t="shared" si="255"/>
        <v>hardware</v>
      </c>
      <c r="S2732" s="14">
        <f t="shared" si="256"/>
        <v>41351.333043981482</v>
      </c>
      <c r="T2732" s="14">
        <f t="shared" si="257"/>
        <v>41386.333043981482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5">
        <v>30000</v>
      </c>
      <c r="E2733" s="5">
        <v>31291</v>
      </c>
      <c r="F2733" s="12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</v>
      </c>
      <c r="P2733" s="5">
        <f t="shared" si="253"/>
        <v>845.7</v>
      </c>
      <c r="Q2733" s="27" t="str">
        <f t="shared" si="254"/>
        <v>technology</v>
      </c>
      <c r="R2733" s="27" t="str">
        <f t="shared" si="255"/>
        <v>hardware</v>
      </c>
      <c r="S2733" s="14">
        <f t="shared" si="256"/>
        <v>41872.317384259259</v>
      </c>
      <c r="T2733" s="14">
        <f t="shared" si="257"/>
        <v>41929.958333333328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5">
        <v>12000</v>
      </c>
      <c r="E2734" s="5">
        <v>14190</v>
      </c>
      <c r="F2734" s="12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</v>
      </c>
      <c r="P2734" s="5">
        <f t="shared" si="253"/>
        <v>97.19</v>
      </c>
      <c r="Q2734" s="27" t="str">
        <f t="shared" si="254"/>
        <v>technology</v>
      </c>
      <c r="R2734" s="27" t="str">
        <f t="shared" si="255"/>
        <v>hardware</v>
      </c>
      <c r="S2734" s="14">
        <f t="shared" si="256"/>
        <v>41389.599861111106</v>
      </c>
      <c r="T2734" s="14">
        <f t="shared" si="257"/>
        <v>41421.791666666664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5">
        <v>50000</v>
      </c>
      <c r="E2735" s="5">
        <v>53769</v>
      </c>
      <c r="F2735" s="12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108</v>
      </c>
      <c r="P2735" s="5">
        <f t="shared" si="253"/>
        <v>451.84</v>
      </c>
      <c r="Q2735" s="27" t="str">
        <f t="shared" si="254"/>
        <v>technology</v>
      </c>
      <c r="R2735" s="27" t="str">
        <f t="shared" si="255"/>
        <v>hardware</v>
      </c>
      <c r="S2735" s="14">
        <f t="shared" si="256"/>
        <v>42044.064513888887</v>
      </c>
      <c r="T2735" s="14">
        <f t="shared" si="257"/>
        <v>42104.022847222215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5">
        <v>1</v>
      </c>
      <c r="E2736" s="5">
        <v>22603</v>
      </c>
      <c r="F2736" s="12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5">
        <f t="shared" si="253"/>
        <v>138.66999999999999</v>
      </c>
      <c r="Q2736" s="27" t="str">
        <f t="shared" si="254"/>
        <v>technology</v>
      </c>
      <c r="R2736" s="27" t="str">
        <f t="shared" si="255"/>
        <v>hardware</v>
      </c>
      <c r="S2736" s="14">
        <f t="shared" si="256"/>
        <v>42626.460555555554</v>
      </c>
      <c r="T2736" s="14">
        <f t="shared" si="257"/>
        <v>42656.707638888889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5">
        <v>750</v>
      </c>
      <c r="E2737" s="5">
        <v>7336.01</v>
      </c>
      <c r="F2737" s="12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977.99999999999989</v>
      </c>
      <c r="P2737" s="5">
        <f t="shared" si="253"/>
        <v>21.64</v>
      </c>
      <c r="Q2737" s="27" t="str">
        <f t="shared" si="254"/>
        <v>technology</v>
      </c>
      <c r="R2737" s="27" t="str">
        <f t="shared" si="255"/>
        <v>hardware</v>
      </c>
      <c r="S2737" s="14">
        <f t="shared" si="256"/>
        <v>41315.912615740737</v>
      </c>
      <c r="T2737" s="14">
        <f t="shared" si="257"/>
        <v>41346.625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5">
        <v>8000</v>
      </c>
      <c r="E2738" s="5">
        <v>9832</v>
      </c>
      <c r="F2738" s="12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123</v>
      </c>
      <c r="P2738" s="5">
        <f t="shared" si="253"/>
        <v>169.52</v>
      </c>
      <c r="Q2738" s="27" t="str">
        <f t="shared" si="254"/>
        <v>technology</v>
      </c>
      <c r="R2738" s="27" t="str">
        <f t="shared" si="255"/>
        <v>hardware</v>
      </c>
      <c r="S2738" s="14">
        <f t="shared" si="256"/>
        <v>41722.458020833328</v>
      </c>
      <c r="T2738" s="14">
        <f t="shared" si="257"/>
        <v>41752.458020833328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5">
        <v>30000</v>
      </c>
      <c r="E2739" s="5">
        <v>73818.240000000005</v>
      </c>
      <c r="F2739" s="12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</v>
      </c>
      <c r="P2739" s="5">
        <f t="shared" si="253"/>
        <v>161.88</v>
      </c>
      <c r="Q2739" s="27" t="str">
        <f t="shared" si="254"/>
        <v>technology</v>
      </c>
      <c r="R2739" s="27" t="str">
        <f t="shared" si="255"/>
        <v>hardware</v>
      </c>
      <c r="S2739" s="14">
        <f t="shared" si="256"/>
        <v>41611.709340277775</v>
      </c>
      <c r="T2739" s="14">
        <f t="shared" si="257"/>
        <v>41654.583333333328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5">
        <v>5000</v>
      </c>
      <c r="E2740" s="5">
        <v>7397</v>
      </c>
      <c r="F2740" s="12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148</v>
      </c>
      <c r="P2740" s="5">
        <f t="shared" si="253"/>
        <v>493.13</v>
      </c>
      <c r="Q2740" s="27" t="str">
        <f t="shared" si="254"/>
        <v>technology</v>
      </c>
      <c r="R2740" s="27" t="str">
        <f t="shared" si="255"/>
        <v>hardware</v>
      </c>
      <c r="S2740" s="14">
        <f t="shared" si="256"/>
        <v>42619.935231481482</v>
      </c>
      <c r="T2740" s="14">
        <f t="shared" si="257"/>
        <v>42679.935231481482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5">
        <v>1100</v>
      </c>
      <c r="E2741" s="5">
        <v>4225</v>
      </c>
      <c r="F2741" s="12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</v>
      </c>
      <c r="P2741" s="5">
        <f t="shared" si="253"/>
        <v>22.12</v>
      </c>
      <c r="Q2741" s="27" t="str">
        <f t="shared" si="254"/>
        <v>technology</v>
      </c>
      <c r="R2741" s="27" t="str">
        <f t="shared" si="255"/>
        <v>hardware</v>
      </c>
      <c r="S2741" s="14">
        <f t="shared" si="256"/>
        <v>41719.679594907408</v>
      </c>
      <c r="T2741" s="14">
        <f t="shared" si="257"/>
        <v>41764.679594907408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5">
        <v>300</v>
      </c>
      <c r="E2742" s="5">
        <v>310</v>
      </c>
      <c r="F2742" s="1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</v>
      </c>
      <c r="P2742" s="5">
        <f t="shared" si="253"/>
        <v>18.239999999999998</v>
      </c>
      <c r="Q2742" s="27" t="str">
        <f t="shared" si="254"/>
        <v>technology</v>
      </c>
      <c r="R2742" s="27" t="str">
        <f t="shared" si="255"/>
        <v>hardware</v>
      </c>
      <c r="S2742" s="14">
        <f t="shared" si="256"/>
        <v>42044.823518518511</v>
      </c>
      <c r="T2742" s="14">
        <f t="shared" si="257"/>
        <v>42074.781851851854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5">
        <v>8000</v>
      </c>
      <c r="E2743" s="5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</v>
      </c>
      <c r="P2743" s="5">
        <f t="shared" si="253"/>
        <v>8.75</v>
      </c>
      <c r="Q2743" s="27" t="str">
        <f t="shared" si="254"/>
        <v>publishing</v>
      </c>
      <c r="R2743" s="27" t="str">
        <f t="shared" si="255"/>
        <v>children's books</v>
      </c>
      <c r="S2743" s="14">
        <f t="shared" si="256"/>
        <v>41911.449097222219</v>
      </c>
      <c r="T2743" s="14">
        <f t="shared" si="257"/>
        <v>41931.879861111105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5">
        <v>2500</v>
      </c>
      <c r="E2744" s="5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28.999999999999996</v>
      </c>
      <c r="P2744" s="5">
        <f t="shared" si="253"/>
        <v>40.61</v>
      </c>
      <c r="Q2744" s="27" t="str">
        <f t="shared" si="254"/>
        <v>publishing</v>
      </c>
      <c r="R2744" s="27" t="str">
        <f t="shared" si="255"/>
        <v>children's books</v>
      </c>
      <c r="S2744" s="14">
        <f t="shared" si="256"/>
        <v>41030.511423611111</v>
      </c>
      <c r="T2744" s="14">
        <f t="shared" si="257"/>
        <v>41044.511423611111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5">
        <v>5999</v>
      </c>
      <c r="E2745" s="5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>
        <f t="shared" si="253"/>
        <v>0</v>
      </c>
      <c r="Q2745" s="27" t="str">
        <f t="shared" si="254"/>
        <v>publishing</v>
      </c>
      <c r="R2745" s="27" t="str">
        <f t="shared" si="255"/>
        <v>children's books</v>
      </c>
      <c r="S2745" s="14">
        <f t="shared" si="256"/>
        <v>42632.120451388888</v>
      </c>
      <c r="T2745" s="14">
        <f t="shared" si="257"/>
        <v>42662.120451388888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5">
        <v>16000</v>
      </c>
      <c r="E2746" s="5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</v>
      </c>
      <c r="P2746" s="5">
        <f t="shared" si="253"/>
        <v>37.950000000000003</v>
      </c>
      <c r="Q2746" s="27" t="str">
        <f t="shared" si="254"/>
        <v>publishing</v>
      </c>
      <c r="R2746" s="27" t="str">
        <f t="shared" si="255"/>
        <v>children's books</v>
      </c>
      <c r="S2746" s="14">
        <f t="shared" si="256"/>
        <v>40937.854143518518</v>
      </c>
      <c r="T2746" s="14">
        <f t="shared" si="257"/>
        <v>40967.854143518518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5">
        <v>8000</v>
      </c>
      <c r="E2747" s="5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22</v>
      </c>
      <c r="P2747" s="5">
        <f t="shared" si="253"/>
        <v>35.729999999999997</v>
      </c>
      <c r="Q2747" s="27" t="str">
        <f t="shared" si="254"/>
        <v>publishing</v>
      </c>
      <c r="R2747" s="27" t="str">
        <f t="shared" si="255"/>
        <v>children's books</v>
      </c>
      <c r="S2747" s="14">
        <f t="shared" si="256"/>
        <v>41044.779722222222</v>
      </c>
      <c r="T2747" s="14">
        <f t="shared" si="257"/>
        <v>41104.779722222222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5">
        <v>3000</v>
      </c>
      <c r="E2748" s="5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27</v>
      </c>
      <c r="P2748" s="5">
        <f t="shared" si="253"/>
        <v>42.16</v>
      </c>
      <c r="Q2748" s="27" t="str">
        <f t="shared" si="254"/>
        <v>publishing</v>
      </c>
      <c r="R2748" s="27" t="str">
        <f t="shared" si="255"/>
        <v>children's books</v>
      </c>
      <c r="S2748" s="14">
        <f t="shared" si="256"/>
        <v>41850.57304398148</v>
      </c>
      <c r="T2748" s="14">
        <f t="shared" si="257"/>
        <v>41880.57304398148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5">
        <v>500</v>
      </c>
      <c r="E2749" s="5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5">
        <f t="shared" si="253"/>
        <v>35</v>
      </c>
      <c r="Q2749" s="27" t="str">
        <f t="shared" si="254"/>
        <v>publishing</v>
      </c>
      <c r="R2749" s="27" t="str">
        <f t="shared" si="255"/>
        <v>children's books</v>
      </c>
      <c r="S2749" s="14">
        <f t="shared" si="256"/>
        <v>41044.439780092594</v>
      </c>
      <c r="T2749" s="14">
        <f t="shared" si="257"/>
        <v>41075.923611111109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5">
        <v>5000</v>
      </c>
      <c r="E2750" s="5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</v>
      </c>
      <c r="P2750" s="5">
        <f t="shared" si="253"/>
        <v>13.25</v>
      </c>
      <c r="Q2750" s="27" t="str">
        <f t="shared" si="254"/>
        <v>publishing</v>
      </c>
      <c r="R2750" s="27" t="str">
        <f t="shared" si="255"/>
        <v>children's books</v>
      </c>
      <c r="S2750" s="14">
        <f t="shared" si="256"/>
        <v>42585.502337962964</v>
      </c>
      <c r="T2750" s="14">
        <f t="shared" si="257"/>
        <v>42615.502337962964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5">
        <v>10000</v>
      </c>
      <c r="E2751" s="5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</v>
      </c>
      <c r="P2751" s="5">
        <f t="shared" si="253"/>
        <v>55</v>
      </c>
      <c r="Q2751" s="27" t="str">
        <f t="shared" si="254"/>
        <v>publishing</v>
      </c>
      <c r="R2751" s="27" t="str">
        <f t="shared" si="255"/>
        <v>children's books</v>
      </c>
      <c r="S2751" s="14">
        <f t="shared" si="256"/>
        <v>42068.59070601852</v>
      </c>
      <c r="T2751" s="14">
        <f t="shared" si="257"/>
        <v>42098.549039351848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5">
        <v>1999</v>
      </c>
      <c r="E2752" s="5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>
        <f t="shared" si="253"/>
        <v>0</v>
      </c>
      <c r="Q2752" s="27" t="str">
        <f t="shared" si="254"/>
        <v>publishing</v>
      </c>
      <c r="R2752" s="27" t="str">
        <f t="shared" si="255"/>
        <v>children's books</v>
      </c>
      <c r="S2752" s="14">
        <f t="shared" si="256"/>
        <v>41078.69149305555</v>
      </c>
      <c r="T2752" s="14">
        <f t="shared" si="257"/>
        <v>41090.625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5">
        <v>3274</v>
      </c>
      <c r="E2753" s="5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>
        <f t="shared" si="253"/>
        <v>0</v>
      </c>
      <c r="Q2753" s="27" t="str">
        <f t="shared" si="254"/>
        <v>publishing</v>
      </c>
      <c r="R2753" s="27" t="str">
        <f t="shared" si="255"/>
        <v>children's books</v>
      </c>
      <c r="S2753" s="14">
        <f t="shared" si="256"/>
        <v>41747.678726851853</v>
      </c>
      <c r="T2753" s="14">
        <f t="shared" si="257"/>
        <v>41807.678726851853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5">
        <v>4800</v>
      </c>
      <c r="E2754" s="5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</v>
      </c>
      <c r="P2754" s="5">
        <f t="shared" si="253"/>
        <v>39.29</v>
      </c>
      <c r="Q2754" s="27" t="str">
        <f t="shared" si="254"/>
        <v>publishing</v>
      </c>
      <c r="R2754" s="27" t="str">
        <f t="shared" si="255"/>
        <v>children's books</v>
      </c>
      <c r="S2754" s="14">
        <f t="shared" si="256"/>
        <v>40855.556759259256</v>
      </c>
      <c r="T2754" s="14">
        <f t="shared" si="257"/>
        <v>40895.556759259256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5">
        <v>2000</v>
      </c>
      <c r="E2755" s="5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ROUND(E2755/D2755,2)*100</f>
        <v>19</v>
      </c>
      <c r="P2755" s="5">
        <f t="shared" ref="P2755:P2818" si="259">IF(L2755=0,0,ROUND(E2755/L2755,2))</f>
        <v>47.5</v>
      </c>
      <c r="Q2755" s="27" t="str">
        <f t="shared" ref="Q2755:Q2818" si="260">IF((FIND("/",N2755,1)&gt;0),
LEFT(N2755,(FIND("/",N2755,1)-1)),N2755)</f>
        <v>publishing</v>
      </c>
      <c r="R2755" s="27" t="str">
        <f t="shared" ref="R2755:R2818" si="261">IF((FIND("/",N2755,1)&gt;0),
RIGHT(N2755,(LEN(N2755)-1-LEN(Q2755))),"")</f>
        <v>children's books</v>
      </c>
      <c r="S2755" s="14">
        <f t="shared" ref="S2755:S2818" si="262">(((J2755/60)/60)/24)+DATE(1970,1,1)+(-5/24)</f>
        <v>41117.692395833328</v>
      </c>
      <c r="T2755" s="14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5">
        <v>10000</v>
      </c>
      <c r="E2756" s="5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>
        <f t="shared" si="259"/>
        <v>0</v>
      </c>
      <c r="Q2756" s="27" t="str">
        <f t="shared" si="260"/>
        <v>publishing</v>
      </c>
      <c r="R2756" s="27" t="str">
        <f t="shared" si="261"/>
        <v>children's books</v>
      </c>
      <c r="S2756" s="14">
        <f t="shared" si="262"/>
        <v>41863.427673611113</v>
      </c>
      <c r="T2756" s="14">
        <f t="shared" si="263"/>
        <v>41893.427673611113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5">
        <v>500</v>
      </c>
      <c r="E2757" s="5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5">
        <f t="shared" si="259"/>
        <v>17.329999999999998</v>
      </c>
      <c r="Q2757" s="27" t="str">
        <f t="shared" si="260"/>
        <v>publishing</v>
      </c>
      <c r="R2757" s="27" t="str">
        <f t="shared" si="261"/>
        <v>children's books</v>
      </c>
      <c r="S2757" s="14">
        <f t="shared" si="262"/>
        <v>42072.582488425927</v>
      </c>
      <c r="T2757" s="14">
        <f t="shared" si="263"/>
        <v>42102.582488425927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5">
        <v>10000</v>
      </c>
      <c r="E2758" s="5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</v>
      </c>
      <c r="P2758" s="5">
        <f t="shared" si="259"/>
        <v>31.76</v>
      </c>
      <c r="Q2758" s="27" t="str">
        <f t="shared" si="260"/>
        <v>publishing</v>
      </c>
      <c r="R2758" s="27" t="str">
        <f t="shared" si="261"/>
        <v>children's books</v>
      </c>
      <c r="S2758" s="14">
        <f t="shared" si="262"/>
        <v>41620.692141203705</v>
      </c>
      <c r="T2758" s="14">
        <f t="shared" si="263"/>
        <v>41650.692141203705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5">
        <v>1500</v>
      </c>
      <c r="E2759" s="5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1</v>
      </c>
      <c r="P2759" s="5">
        <f t="shared" si="259"/>
        <v>5</v>
      </c>
      <c r="Q2759" s="27" t="str">
        <f t="shared" si="260"/>
        <v>publishing</v>
      </c>
      <c r="R2759" s="27" t="str">
        <f t="shared" si="261"/>
        <v>children's books</v>
      </c>
      <c r="S2759" s="14">
        <f t="shared" si="262"/>
        <v>42573.448287037034</v>
      </c>
      <c r="T2759" s="14">
        <f t="shared" si="263"/>
        <v>42588.448287037034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5">
        <v>2000</v>
      </c>
      <c r="E2760" s="5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12</v>
      </c>
      <c r="P2760" s="5">
        <f t="shared" si="259"/>
        <v>39</v>
      </c>
      <c r="Q2760" s="27" t="str">
        <f t="shared" si="260"/>
        <v>publishing</v>
      </c>
      <c r="R2760" s="27" t="str">
        <f t="shared" si="261"/>
        <v>children's books</v>
      </c>
      <c r="S2760" s="14">
        <f t="shared" si="262"/>
        <v>42639.23359953703</v>
      </c>
      <c r="T2760" s="14">
        <f t="shared" si="263"/>
        <v>42653.23359953703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5">
        <v>1000</v>
      </c>
      <c r="E2761" s="5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11</v>
      </c>
      <c r="P2761" s="5">
        <f t="shared" si="259"/>
        <v>52.5</v>
      </c>
      <c r="Q2761" s="27" t="str">
        <f t="shared" si="260"/>
        <v>publishing</v>
      </c>
      <c r="R2761" s="27" t="str">
        <f t="shared" si="261"/>
        <v>children's books</v>
      </c>
      <c r="S2761" s="14">
        <f t="shared" si="262"/>
        <v>42524.158171296294</v>
      </c>
      <c r="T2761" s="14">
        <f t="shared" si="263"/>
        <v>42567.158171296294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5">
        <v>5000</v>
      </c>
      <c r="E2762" s="5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>
        <f t="shared" si="259"/>
        <v>0</v>
      </c>
      <c r="Q2762" s="27" t="str">
        <f t="shared" si="260"/>
        <v>publishing</v>
      </c>
      <c r="R2762" s="27" t="str">
        <f t="shared" si="261"/>
        <v>children's books</v>
      </c>
      <c r="S2762" s="14">
        <f t="shared" si="262"/>
        <v>41415.252986111111</v>
      </c>
      <c r="T2762" s="14">
        <f t="shared" si="263"/>
        <v>41445.252986111111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5">
        <v>5000</v>
      </c>
      <c r="E2763" s="5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1</v>
      </c>
      <c r="P2763" s="5">
        <f t="shared" si="259"/>
        <v>9</v>
      </c>
      <c r="Q2763" s="27" t="str">
        <f t="shared" si="260"/>
        <v>publishing</v>
      </c>
      <c r="R2763" s="27" t="str">
        <f t="shared" si="261"/>
        <v>children's books</v>
      </c>
      <c r="S2763" s="14">
        <f t="shared" si="262"/>
        <v>41246.85524305555</v>
      </c>
      <c r="T2763" s="14">
        <f t="shared" si="263"/>
        <v>41276.85524305555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5">
        <v>3250</v>
      </c>
      <c r="E2764" s="5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1</v>
      </c>
      <c r="P2764" s="5">
        <f t="shared" si="259"/>
        <v>25</v>
      </c>
      <c r="Q2764" s="27" t="str">
        <f t="shared" si="260"/>
        <v>publishing</v>
      </c>
      <c r="R2764" s="27" t="str">
        <f t="shared" si="261"/>
        <v>children's books</v>
      </c>
      <c r="S2764" s="14">
        <f t="shared" si="262"/>
        <v>40926.828645833331</v>
      </c>
      <c r="T2764" s="14">
        <f t="shared" si="263"/>
        <v>40986.786979166667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5">
        <v>39400</v>
      </c>
      <c r="E2765" s="5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</v>
      </c>
      <c r="P2765" s="5">
        <f t="shared" si="259"/>
        <v>30</v>
      </c>
      <c r="Q2765" s="27" t="str">
        <f t="shared" si="260"/>
        <v>publishing</v>
      </c>
      <c r="R2765" s="27" t="str">
        <f t="shared" si="261"/>
        <v>children's books</v>
      </c>
      <c r="S2765" s="14">
        <f t="shared" si="262"/>
        <v>41373.371342592589</v>
      </c>
      <c r="T2765" s="14">
        <f t="shared" si="263"/>
        <v>41418.371342592589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5">
        <v>4000</v>
      </c>
      <c r="E2766" s="5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</v>
      </c>
      <c r="P2766" s="5">
        <f t="shared" si="259"/>
        <v>11.25</v>
      </c>
      <c r="Q2766" s="27" t="str">
        <f t="shared" si="260"/>
        <v>publishing</v>
      </c>
      <c r="R2766" s="27" t="str">
        <f t="shared" si="261"/>
        <v>children's books</v>
      </c>
      <c r="S2766" s="14">
        <f t="shared" si="262"/>
        <v>41030.083692129629</v>
      </c>
      <c r="T2766" s="14">
        <f t="shared" si="263"/>
        <v>41059.583333333328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5">
        <v>4000</v>
      </c>
      <c r="E2767" s="5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>
        <f t="shared" si="259"/>
        <v>0</v>
      </c>
      <c r="Q2767" s="27" t="str">
        <f t="shared" si="260"/>
        <v>publishing</v>
      </c>
      <c r="R2767" s="27" t="str">
        <f t="shared" si="261"/>
        <v>children's books</v>
      </c>
      <c r="S2767" s="14">
        <f t="shared" si="262"/>
        <v>41194.370694444442</v>
      </c>
      <c r="T2767" s="14">
        <f t="shared" si="263"/>
        <v>41210.370694444442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5">
        <v>5000</v>
      </c>
      <c r="E2768" s="5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5">
        <f t="shared" si="259"/>
        <v>25</v>
      </c>
      <c r="Q2768" s="27" t="str">
        <f t="shared" si="260"/>
        <v>publishing</v>
      </c>
      <c r="R2768" s="27" t="str">
        <f t="shared" si="261"/>
        <v>children's books</v>
      </c>
      <c r="S2768" s="14">
        <f t="shared" si="262"/>
        <v>40736.459699074068</v>
      </c>
      <c r="T2768" s="14">
        <f t="shared" si="263"/>
        <v>40766.459699074068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5">
        <v>4000</v>
      </c>
      <c r="E2769" s="5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1</v>
      </c>
      <c r="P2769" s="5">
        <f t="shared" si="259"/>
        <v>11.33</v>
      </c>
      <c r="Q2769" s="27" t="str">
        <f t="shared" si="260"/>
        <v>publishing</v>
      </c>
      <c r="R2769" s="27" t="str">
        <f t="shared" si="261"/>
        <v>children's books</v>
      </c>
      <c r="S2769" s="14">
        <f t="shared" si="262"/>
        <v>42172.750578703701</v>
      </c>
      <c r="T2769" s="14">
        <f t="shared" si="263"/>
        <v>42232.750578703701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5">
        <v>7000</v>
      </c>
      <c r="E2770" s="5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14.000000000000002</v>
      </c>
      <c r="P2770" s="5">
        <f t="shared" si="259"/>
        <v>29.47</v>
      </c>
      <c r="Q2770" s="27" t="str">
        <f t="shared" si="260"/>
        <v>publishing</v>
      </c>
      <c r="R2770" s="27" t="str">
        <f t="shared" si="261"/>
        <v>children's books</v>
      </c>
      <c r="S2770" s="14">
        <f t="shared" si="262"/>
        <v>40967.4065162037</v>
      </c>
      <c r="T2770" s="14">
        <f t="shared" si="263"/>
        <v>40997.364849537036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5">
        <v>800</v>
      </c>
      <c r="E2771" s="5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</v>
      </c>
      <c r="P2771" s="5">
        <f t="shared" si="259"/>
        <v>1</v>
      </c>
      <c r="Q2771" s="27" t="str">
        <f t="shared" si="260"/>
        <v>publishing</v>
      </c>
      <c r="R2771" s="27" t="str">
        <f t="shared" si="261"/>
        <v>children's books</v>
      </c>
      <c r="S2771" s="14">
        <f t="shared" si="262"/>
        <v>41745.617939814809</v>
      </c>
      <c r="T2771" s="14">
        <f t="shared" si="263"/>
        <v>41795.617939814809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5">
        <v>20000</v>
      </c>
      <c r="E2772" s="5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</v>
      </c>
      <c r="P2772" s="5">
        <f t="shared" si="259"/>
        <v>63.1</v>
      </c>
      <c r="Q2772" s="27" t="str">
        <f t="shared" si="260"/>
        <v>publishing</v>
      </c>
      <c r="R2772" s="27" t="str">
        <f t="shared" si="261"/>
        <v>children's books</v>
      </c>
      <c r="S2772" s="14">
        <f t="shared" si="262"/>
        <v>41686.496874999997</v>
      </c>
      <c r="T2772" s="14">
        <f t="shared" si="263"/>
        <v>41716.455208333333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5">
        <v>19980</v>
      </c>
      <c r="E2773" s="5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>
        <f t="shared" si="259"/>
        <v>0</v>
      </c>
      <c r="Q2773" s="27" t="str">
        <f t="shared" si="260"/>
        <v>publishing</v>
      </c>
      <c r="R2773" s="27" t="str">
        <f t="shared" si="261"/>
        <v>children's books</v>
      </c>
      <c r="S2773" s="14">
        <f t="shared" si="262"/>
        <v>41257.323379629626</v>
      </c>
      <c r="T2773" s="14">
        <f t="shared" si="263"/>
        <v>41306.5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5">
        <v>8000</v>
      </c>
      <c r="E2774" s="5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>
        <f t="shared" si="259"/>
        <v>0</v>
      </c>
      <c r="Q2774" s="27" t="str">
        <f t="shared" si="260"/>
        <v>publishing</v>
      </c>
      <c r="R2774" s="27" t="str">
        <f t="shared" si="261"/>
        <v>children's books</v>
      </c>
      <c r="S2774" s="14">
        <f t="shared" si="262"/>
        <v>41537.660810185182</v>
      </c>
      <c r="T2774" s="14">
        <f t="shared" si="263"/>
        <v>41552.660810185182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5">
        <v>530</v>
      </c>
      <c r="E2775" s="5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</v>
      </c>
      <c r="P2775" s="5">
        <f t="shared" si="259"/>
        <v>1</v>
      </c>
      <c r="Q2775" s="27" t="str">
        <f t="shared" si="260"/>
        <v>publishing</v>
      </c>
      <c r="R2775" s="27" t="str">
        <f t="shared" si="261"/>
        <v>children's books</v>
      </c>
      <c r="S2775" s="14">
        <f t="shared" si="262"/>
        <v>42474.656493055554</v>
      </c>
      <c r="T2775" s="14">
        <f t="shared" si="263"/>
        <v>42484.656493055554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5">
        <v>4000</v>
      </c>
      <c r="E2776" s="5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14.000000000000002</v>
      </c>
      <c r="P2776" s="5">
        <f t="shared" si="259"/>
        <v>43.85</v>
      </c>
      <c r="Q2776" s="27" t="str">
        <f t="shared" si="260"/>
        <v>publishing</v>
      </c>
      <c r="R2776" s="27" t="str">
        <f t="shared" si="261"/>
        <v>children's books</v>
      </c>
      <c r="S2776" s="14">
        <f t="shared" si="262"/>
        <v>41310.918148148143</v>
      </c>
      <c r="T2776" s="14">
        <f t="shared" si="263"/>
        <v>41340.918148148143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5">
        <v>5000</v>
      </c>
      <c r="E2777" s="5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5">
        <f t="shared" si="259"/>
        <v>75</v>
      </c>
      <c r="Q2777" s="27" t="str">
        <f t="shared" si="260"/>
        <v>publishing</v>
      </c>
      <c r="R2777" s="27" t="str">
        <f t="shared" si="261"/>
        <v>children's books</v>
      </c>
      <c r="S2777" s="14">
        <f t="shared" si="262"/>
        <v>40862.805023148147</v>
      </c>
      <c r="T2777" s="14">
        <f t="shared" si="263"/>
        <v>40892.805023148147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5">
        <v>21000</v>
      </c>
      <c r="E2778" s="5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8</v>
      </c>
      <c r="P2778" s="5">
        <f t="shared" si="259"/>
        <v>45.97</v>
      </c>
      <c r="Q2778" s="27" t="str">
        <f t="shared" si="260"/>
        <v>publishing</v>
      </c>
      <c r="R2778" s="27" t="str">
        <f t="shared" si="261"/>
        <v>children's books</v>
      </c>
      <c r="S2778" s="14">
        <f t="shared" si="262"/>
        <v>42136.088842592588</v>
      </c>
      <c r="T2778" s="14">
        <f t="shared" si="263"/>
        <v>42167.088842592588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5">
        <v>3000</v>
      </c>
      <c r="E2779" s="5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</v>
      </c>
      <c r="P2779" s="5">
        <f t="shared" si="259"/>
        <v>10</v>
      </c>
      <c r="Q2779" s="27" t="str">
        <f t="shared" si="260"/>
        <v>publishing</v>
      </c>
      <c r="R2779" s="27" t="str">
        <f t="shared" si="261"/>
        <v>children's books</v>
      </c>
      <c r="S2779" s="14">
        <f t="shared" si="262"/>
        <v>42172.460694444446</v>
      </c>
      <c r="T2779" s="14">
        <f t="shared" si="263"/>
        <v>42202.460694444446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5">
        <v>5500</v>
      </c>
      <c r="E2780" s="5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26</v>
      </c>
      <c r="P2780" s="5">
        <f t="shared" si="259"/>
        <v>93.67</v>
      </c>
      <c r="Q2780" s="27" t="str">
        <f t="shared" si="260"/>
        <v>publishing</v>
      </c>
      <c r="R2780" s="27" t="str">
        <f t="shared" si="261"/>
        <v>children's books</v>
      </c>
      <c r="S2780" s="14">
        <f t="shared" si="262"/>
        <v>41846.769745370366</v>
      </c>
      <c r="T2780" s="14">
        <f t="shared" si="263"/>
        <v>41876.769745370366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5">
        <v>2500</v>
      </c>
      <c r="E2781" s="5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</v>
      </c>
      <c r="P2781" s="5">
        <f t="shared" si="259"/>
        <v>53</v>
      </c>
      <c r="Q2781" s="27" t="str">
        <f t="shared" si="260"/>
        <v>publishing</v>
      </c>
      <c r="R2781" s="27" t="str">
        <f t="shared" si="261"/>
        <v>children's books</v>
      </c>
      <c r="S2781" s="14">
        <f t="shared" si="262"/>
        <v>42300.377557870372</v>
      </c>
      <c r="T2781" s="14">
        <f t="shared" si="263"/>
        <v>42330.419224537036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5">
        <v>100000</v>
      </c>
      <c r="E2782" s="5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>
        <f t="shared" si="259"/>
        <v>0</v>
      </c>
      <c r="Q2782" s="27" t="str">
        <f t="shared" si="260"/>
        <v>publishing</v>
      </c>
      <c r="R2782" s="27" t="str">
        <f t="shared" si="261"/>
        <v>children's books</v>
      </c>
      <c r="S2782" s="14">
        <f t="shared" si="262"/>
        <v>42774.239444444444</v>
      </c>
      <c r="T2782" s="14">
        <f t="shared" si="263"/>
        <v>42804.239444444444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5">
        <v>1250</v>
      </c>
      <c r="E2783" s="5">
        <v>1316</v>
      </c>
      <c r="F2783" s="12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</v>
      </c>
      <c r="P2783" s="5">
        <f t="shared" si="259"/>
        <v>47</v>
      </c>
      <c r="Q2783" s="27" t="str">
        <f t="shared" si="260"/>
        <v>theater</v>
      </c>
      <c r="R2783" s="27" t="str">
        <f t="shared" si="261"/>
        <v>plays</v>
      </c>
      <c r="S2783" s="14">
        <f t="shared" si="262"/>
        <v>42018.733263888884</v>
      </c>
      <c r="T2783" s="14">
        <f t="shared" si="263"/>
        <v>42047.083333333336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5">
        <v>1000</v>
      </c>
      <c r="E2784" s="5">
        <v>1200</v>
      </c>
      <c r="F2784" s="12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5">
        <f t="shared" si="259"/>
        <v>66.67</v>
      </c>
      <c r="Q2784" s="27" t="str">
        <f t="shared" si="260"/>
        <v>theater</v>
      </c>
      <c r="R2784" s="27" t="str">
        <f t="shared" si="261"/>
        <v>plays</v>
      </c>
      <c r="S2784" s="14">
        <f t="shared" si="262"/>
        <v>42026.716643518514</v>
      </c>
      <c r="T2784" s="14">
        <f t="shared" si="263"/>
        <v>42051.999305555553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5">
        <v>1000</v>
      </c>
      <c r="E2785" s="5">
        <v>1145</v>
      </c>
      <c r="F2785" s="12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114.99999999999999</v>
      </c>
      <c r="P2785" s="5">
        <f t="shared" si="259"/>
        <v>18.77</v>
      </c>
      <c r="Q2785" s="27" t="str">
        <f t="shared" si="260"/>
        <v>theater</v>
      </c>
      <c r="R2785" s="27" t="str">
        <f t="shared" si="261"/>
        <v>plays</v>
      </c>
      <c r="S2785" s="14">
        <f t="shared" si="262"/>
        <v>42103.326921296299</v>
      </c>
      <c r="T2785" s="14">
        <f t="shared" si="263"/>
        <v>42117.326921296299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5">
        <v>6000</v>
      </c>
      <c r="E2786" s="5">
        <v>7140</v>
      </c>
      <c r="F2786" s="12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5">
        <f t="shared" si="259"/>
        <v>66.11</v>
      </c>
      <c r="Q2786" s="27" t="str">
        <f t="shared" si="260"/>
        <v>theater</v>
      </c>
      <c r="R2786" s="27" t="str">
        <f t="shared" si="261"/>
        <v>plays</v>
      </c>
      <c r="S2786" s="14">
        <f t="shared" si="262"/>
        <v>41920.579201388886</v>
      </c>
      <c r="T2786" s="14">
        <f t="shared" si="263"/>
        <v>41941.579201388886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5">
        <v>5000</v>
      </c>
      <c r="E2787" s="5">
        <v>5234</v>
      </c>
      <c r="F2787" s="12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105</v>
      </c>
      <c r="P2787" s="5">
        <f t="shared" si="259"/>
        <v>36.86</v>
      </c>
      <c r="Q2787" s="27" t="str">
        <f t="shared" si="260"/>
        <v>theater</v>
      </c>
      <c r="R2787" s="27" t="str">
        <f t="shared" si="261"/>
        <v>plays</v>
      </c>
      <c r="S2787" s="14">
        <f t="shared" si="262"/>
        <v>42557.981099537035</v>
      </c>
      <c r="T2787" s="14">
        <f t="shared" si="263"/>
        <v>42587.666666666664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5">
        <v>2500</v>
      </c>
      <c r="E2788" s="5">
        <v>2946</v>
      </c>
      <c r="F2788" s="12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118</v>
      </c>
      <c r="P2788" s="5">
        <f t="shared" si="259"/>
        <v>39.81</v>
      </c>
      <c r="Q2788" s="27" t="str">
        <f t="shared" si="260"/>
        <v>theater</v>
      </c>
      <c r="R2788" s="27" t="str">
        <f t="shared" si="261"/>
        <v>plays</v>
      </c>
      <c r="S2788" s="14">
        <f t="shared" si="262"/>
        <v>41815.360879629625</v>
      </c>
      <c r="T2788" s="14">
        <f t="shared" si="263"/>
        <v>41829.360879629625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5">
        <v>1000</v>
      </c>
      <c r="E2789" s="5">
        <v>1197</v>
      </c>
      <c r="F2789" s="12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120</v>
      </c>
      <c r="P2789" s="5">
        <f t="shared" si="259"/>
        <v>31.5</v>
      </c>
      <c r="Q2789" s="27" t="str">
        <f t="shared" si="260"/>
        <v>theater</v>
      </c>
      <c r="R2789" s="27" t="str">
        <f t="shared" si="261"/>
        <v>plays</v>
      </c>
      <c r="S2789" s="14">
        <f t="shared" si="262"/>
        <v>41807.990185185183</v>
      </c>
      <c r="T2789" s="14">
        <f t="shared" si="263"/>
        <v>41837.990185185183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5">
        <v>2000</v>
      </c>
      <c r="E2790" s="5">
        <v>2050</v>
      </c>
      <c r="F2790" s="12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103</v>
      </c>
      <c r="P2790" s="5">
        <f t="shared" si="259"/>
        <v>102.5</v>
      </c>
      <c r="Q2790" s="27" t="str">
        <f t="shared" si="260"/>
        <v>theater</v>
      </c>
      <c r="R2790" s="27" t="str">
        <f t="shared" si="261"/>
        <v>plays</v>
      </c>
      <c r="S2790" s="14">
        <f t="shared" si="262"/>
        <v>42550.493553240733</v>
      </c>
      <c r="T2790" s="14">
        <f t="shared" si="263"/>
        <v>42580.493553240733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5">
        <v>3000</v>
      </c>
      <c r="E2791" s="5">
        <v>3035</v>
      </c>
      <c r="F2791" s="12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</v>
      </c>
      <c r="P2791" s="5">
        <f t="shared" si="259"/>
        <v>126.46</v>
      </c>
      <c r="Q2791" s="27" t="str">
        <f t="shared" si="260"/>
        <v>theater</v>
      </c>
      <c r="R2791" s="27" t="str">
        <f t="shared" si="261"/>
        <v>plays</v>
      </c>
      <c r="S2791" s="14">
        <f t="shared" si="262"/>
        <v>42055.804791666662</v>
      </c>
      <c r="T2791" s="14">
        <f t="shared" si="263"/>
        <v>42074.958333333336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5">
        <v>3000</v>
      </c>
      <c r="E2792" s="5">
        <v>3160</v>
      </c>
      <c r="F2792" s="1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</v>
      </c>
      <c r="P2792" s="5">
        <f t="shared" si="259"/>
        <v>47.88</v>
      </c>
      <c r="Q2792" s="27" t="str">
        <f t="shared" si="260"/>
        <v>theater</v>
      </c>
      <c r="R2792" s="27" t="str">
        <f t="shared" si="261"/>
        <v>plays</v>
      </c>
      <c r="S2792" s="14">
        <f t="shared" si="262"/>
        <v>42016.730358796289</v>
      </c>
      <c r="T2792" s="14">
        <f t="shared" si="263"/>
        <v>42046.730358796289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5">
        <v>2000</v>
      </c>
      <c r="E2793" s="5">
        <v>2050</v>
      </c>
      <c r="F2793" s="12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103</v>
      </c>
      <c r="P2793" s="5">
        <f t="shared" si="259"/>
        <v>73.209999999999994</v>
      </c>
      <c r="Q2793" s="27" t="str">
        <f t="shared" si="260"/>
        <v>theater</v>
      </c>
      <c r="R2793" s="27" t="str">
        <f t="shared" si="261"/>
        <v>plays</v>
      </c>
      <c r="S2793" s="14">
        <f t="shared" si="262"/>
        <v>42591.691655092589</v>
      </c>
      <c r="T2793" s="14">
        <f t="shared" si="263"/>
        <v>42621.958333333336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5">
        <v>2000</v>
      </c>
      <c r="E2794" s="5">
        <v>2152</v>
      </c>
      <c r="F2794" s="12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108</v>
      </c>
      <c r="P2794" s="5">
        <f t="shared" si="259"/>
        <v>89.67</v>
      </c>
      <c r="Q2794" s="27" t="str">
        <f t="shared" si="260"/>
        <v>theater</v>
      </c>
      <c r="R2794" s="27" t="str">
        <f t="shared" si="261"/>
        <v>plays</v>
      </c>
      <c r="S2794" s="14">
        <f t="shared" si="262"/>
        <v>42183.022673611107</v>
      </c>
      <c r="T2794" s="14">
        <f t="shared" si="263"/>
        <v>42228.022673611107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5">
        <v>10000</v>
      </c>
      <c r="E2795" s="5">
        <v>11056.75</v>
      </c>
      <c r="F2795" s="12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111.00000000000001</v>
      </c>
      <c r="P2795" s="5">
        <f t="shared" si="259"/>
        <v>151.46</v>
      </c>
      <c r="Q2795" s="27" t="str">
        <f t="shared" si="260"/>
        <v>theater</v>
      </c>
      <c r="R2795" s="27" t="str">
        <f t="shared" si="261"/>
        <v>plays</v>
      </c>
      <c r="S2795" s="14">
        <f t="shared" si="262"/>
        <v>42176.210706018515</v>
      </c>
      <c r="T2795" s="14">
        <f t="shared" si="263"/>
        <v>42206.210706018515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5">
        <v>50</v>
      </c>
      <c r="E2796" s="5">
        <v>75</v>
      </c>
      <c r="F2796" s="12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5">
        <f t="shared" si="259"/>
        <v>25</v>
      </c>
      <c r="Q2796" s="27" t="str">
        <f t="shared" si="260"/>
        <v>theater</v>
      </c>
      <c r="R2796" s="27" t="str">
        <f t="shared" si="261"/>
        <v>plays</v>
      </c>
      <c r="S2796" s="14">
        <f t="shared" si="262"/>
        <v>42416.48332175926</v>
      </c>
      <c r="T2796" s="14">
        <f t="shared" si="263"/>
        <v>42432.583333333336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5">
        <v>700</v>
      </c>
      <c r="E2797" s="5">
        <v>730</v>
      </c>
      <c r="F2797" s="12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</v>
      </c>
      <c r="P2797" s="5">
        <f t="shared" si="259"/>
        <v>36.5</v>
      </c>
      <c r="Q2797" s="27" t="str">
        <f t="shared" si="260"/>
        <v>theater</v>
      </c>
      <c r="R2797" s="27" t="str">
        <f t="shared" si="261"/>
        <v>plays</v>
      </c>
      <c r="S2797" s="14">
        <f t="shared" si="262"/>
        <v>41780.317604166667</v>
      </c>
      <c r="T2797" s="14">
        <f t="shared" si="263"/>
        <v>41796.75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5">
        <v>800</v>
      </c>
      <c r="E2798" s="5">
        <v>924</v>
      </c>
      <c r="F2798" s="12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115.99999999999999</v>
      </c>
      <c r="P2798" s="5">
        <f t="shared" si="259"/>
        <v>44</v>
      </c>
      <c r="Q2798" s="27" t="str">
        <f t="shared" si="260"/>
        <v>theater</v>
      </c>
      <c r="R2798" s="27" t="str">
        <f t="shared" si="261"/>
        <v>plays</v>
      </c>
      <c r="S2798" s="14">
        <f t="shared" si="262"/>
        <v>41795.319768518515</v>
      </c>
      <c r="T2798" s="14">
        <f t="shared" si="263"/>
        <v>41825.319768518515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5">
        <v>8000</v>
      </c>
      <c r="E2799" s="5">
        <v>8211.61</v>
      </c>
      <c r="F2799" s="12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103</v>
      </c>
      <c r="P2799" s="5">
        <f t="shared" si="259"/>
        <v>87.36</v>
      </c>
      <c r="Q2799" s="27" t="str">
        <f t="shared" si="260"/>
        <v>theater</v>
      </c>
      <c r="R2799" s="27" t="str">
        <f t="shared" si="261"/>
        <v>plays</v>
      </c>
      <c r="S2799" s="14">
        <f t="shared" si="262"/>
        <v>41798.731944444444</v>
      </c>
      <c r="T2799" s="14">
        <f t="shared" si="263"/>
        <v>41828.731944444444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5">
        <v>5000</v>
      </c>
      <c r="E2800" s="5">
        <v>5070</v>
      </c>
      <c r="F2800" s="12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</v>
      </c>
      <c r="P2800" s="5">
        <f t="shared" si="259"/>
        <v>36.47</v>
      </c>
      <c r="Q2800" s="27" t="str">
        <f t="shared" si="260"/>
        <v>theater</v>
      </c>
      <c r="R2800" s="27" t="str">
        <f t="shared" si="261"/>
        <v>plays</v>
      </c>
      <c r="S2800" s="14">
        <f t="shared" si="262"/>
        <v>42201.466678240737</v>
      </c>
      <c r="T2800" s="14">
        <f t="shared" si="263"/>
        <v>42216.458333333336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5">
        <v>5000</v>
      </c>
      <c r="E2801" s="5">
        <v>5831.74</v>
      </c>
      <c r="F2801" s="12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117</v>
      </c>
      <c r="P2801" s="5">
        <f t="shared" si="259"/>
        <v>44.86</v>
      </c>
      <c r="Q2801" s="27" t="str">
        <f t="shared" si="260"/>
        <v>theater</v>
      </c>
      <c r="R2801" s="27" t="str">
        <f t="shared" si="261"/>
        <v>plays</v>
      </c>
      <c r="S2801" s="14">
        <f t="shared" si="262"/>
        <v>42507.05636574074</v>
      </c>
      <c r="T2801" s="14">
        <f t="shared" si="263"/>
        <v>42538.458333333336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5">
        <v>1000</v>
      </c>
      <c r="E2802" s="5">
        <v>1330</v>
      </c>
      <c r="F2802" s="1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5">
        <f t="shared" si="259"/>
        <v>42.9</v>
      </c>
      <c r="Q2802" s="27" t="str">
        <f t="shared" si="260"/>
        <v>theater</v>
      </c>
      <c r="R2802" s="27" t="str">
        <f t="shared" si="261"/>
        <v>plays</v>
      </c>
      <c r="S2802" s="14">
        <f t="shared" si="262"/>
        <v>41948.344513888886</v>
      </c>
      <c r="T2802" s="14">
        <f t="shared" si="263"/>
        <v>42008.344513888886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5">
        <v>500</v>
      </c>
      <c r="E2803" s="5">
        <v>666</v>
      </c>
      <c r="F2803" s="12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</v>
      </c>
      <c r="P2803" s="5">
        <f t="shared" si="259"/>
        <v>51.23</v>
      </c>
      <c r="Q2803" s="27" t="str">
        <f t="shared" si="260"/>
        <v>theater</v>
      </c>
      <c r="R2803" s="27" t="str">
        <f t="shared" si="261"/>
        <v>plays</v>
      </c>
      <c r="S2803" s="14">
        <f t="shared" si="262"/>
        <v>41900.034826388888</v>
      </c>
      <c r="T2803" s="14">
        <f t="shared" si="263"/>
        <v>41922.25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5">
        <v>3000</v>
      </c>
      <c r="E2804" s="5">
        <v>3055</v>
      </c>
      <c r="F2804" s="12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102</v>
      </c>
      <c r="P2804" s="5">
        <f t="shared" si="259"/>
        <v>33.94</v>
      </c>
      <c r="Q2804" s="27" t="str">
        <f t="shared" si="260"/>
        <v>theater</v>
      </c>
      <c r="R2804" s="27" t="str">
        <f t="shared" si="261"/>
        <v>plays</v>
      </c>
      <c r="S2804" s="14">
        <f t="shared" si="262"/>
        <v>42192.438738425924</v>
      </c>
      <c r="T2804" s="14">
        <f t="shared" si="263"/>
        <v>42222.438738425924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5">
        <v>10000</v>
      </c>
      <c r="E2805" s="5">
        <v>12795</v>
      </c>
      <c r="F2805" s="12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128</v>
      </c>
      <c r="P2805" s="5">
        <f t="shared" si="259"/>
        <v>90.74</v>
      </c>
      <c r="Q2805" s="27" t="str">
        <f t="shared" si="260"/>
        <v>theater</v>
      </c>
      <c r="R2805" s="27" t="str">
        <f t="shared" si="261"/>
        <v>plays</v>
      </c>
      <c r="S2805" s="14">
        <f t="shared" si="262"/>
        <v>42157.857361111113</v>
      </c>
      <c r="T2805" s="14">
        <f t="shared" si="263"/>
        <v>42200.791666666664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5">
        <v>1000</v>
      </c>
      <c r="E2806" s="5">
        <v>1150</v>
      </c>
      <c r="F2806" s="12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5">
        <f t="shared" si="259"/>
        <v>50</v>
      </c>
      <c r="Q2806" s="27" t="str">
        <f t="shared" si="260"/>
        <v>theater</v>
      </c>
      <c r="R2806" s="27" t="str">
        <f t="shared" si="261"/>
        <v>plays</v>
      </c>
      <c r="S2806" s="14">
        <f t="shared" si="262"/>
        <v>41881.245254629626</v>
      </c>
      <c r="T2806" s="14">
        <f t="shared" si="263"/>
        <v>41911.245254629626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5">
        <v>400</v>
      </c>
      <c r="E2807" s="5">
        <v>440</v>
      </c>
      <c r="F2807" s="12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5">
        <f t="shared" si="259"/>
        <v>24.44</v>
      </c>
      <c r="Q2807" s="27" t="str">
        <f t="shared" si="260"/>
        <v>theater</v>
      </c>
      <c r="R2807" s="27" t="str">
        <f t="shared" si="261"/>
        <v>plays</v>
      </c>
      <c r="S2807" s="14">
        <f t="shared" si="262"/>
        <v>42213.2971412037</v>
      </c>
      <c r="T2807" s="14">
        <f t="shared" si="263"/>
        <v>42238.2971412037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5">
        <v>3000</v>
      </c>
      <c r="E2808" s="5">
        <v>3363</v>
      </c>
      <c r="F2808" s="12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112.00000000000001</v>
      </c>
      <c r="P2808" s="5">
        <f t="shared" si="259"/>
        <v>44.25</v>
      </c>
      <c r="Q2808" s="27" t="str">
        <f t="shared" si="260"/>
        <v>theater</v>
      </c>
      <c r="R2808" s="27" t="str">
        <f t="shared" si="261"/>
        <v>plays</v>
      </c>
      <c r="S2808" s="14">
        <f t="shared" si="262"/>
        <v>42185.058912037035</v>
      </c>
      <c r="T2808" s="14">
        <f t="shared" si="263"/>
        <v>42221.249999999993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5">
        <v>5000</v>
      </c>
      <c r="E2809" s="5">
        <v>6300</v>
      </c>
      <c r="F2809" s="12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5">
        <f t="shared" si="259"/>
        <v>67.739999999999995</v>
      </c>
      <c r="Q2809" s="27" t="str">
        <f t="shared" si="260"/>
        <v>theater</v>
      </c>
      <c r="R2809" s="27" t="str">
        <f t="shared" si="261"/>
        <v>plays</v>
      </c>
      <c r="S2809" s="14">
        <f t="shared" si="262"/>
        <v>42154.664791666662</v>
      </c>
      <c r="T2809" s="14">
        <f t="shared" si="263"/>
        <v>42184.664791666662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5">
        <v>4500</v>
      </c>
      <c r="E2810" s="5">
        <v>4511</v>
      </c>
      <c r="F2810" s="12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</v>
      </c>
      <c r="P2810" s="5">
        <f t="shared" si="259"/>
        <v>65.38</v>
      </c>
      <c r="Q2810" s="27" t="str">
        <f t="shared" si="260"/>
        <v>theater</v>
      </c>
      <c r="R2810" s="27" t="str">
        <f t="shared" si="261"/>
        <v>plays</v>
      </c>
      <c r="S2810" s="14">
        <f t="shared" si="262"/>
        <v>42208.638136574074</v>
      </c>
      <c r="T2810" s="14">
        <f t="shared" si="263"/>
        <v>42238.638136574074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5">
        <v>2500</v>
      </c>
      <c r="E2811" s="5">
        <v>2560</v>
      </c>
      <c r="F2811" s="12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</v>
      </c>
      <c r="P2811" s="5">
        <f t="shared" si="259"/>
        <v>121.9</v>
      </c>
      <c r="Q2811" s="27" t="str">
        <f t="shared" si="260"/>
        <v>theater</v>
      </c>
      <c r="R2811" s="27" t="str">
        <f t="shared" si="261"/>
        <v>plays</v>
      </c>
      <c r="S2811" s="14">
        <f t="shared" si="262"/>
        <v>42451.288483796299</v>
      </c>
      <c r="T2811" s="14">
        <f t="shared" si="263"/>
        <v>42459.402083333327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5">
        <v>2500</v>
      </c>
      <c r="E2812" s="5">
        <v>2705</v>
      </c>
      <c r="F2812" s="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</v>
      </c>
      <c r="P2812" s="5">
        <f t="shared" si="259"/>
        <v>47.46</v>
      </c>
      <c r="Q2812" s="27" t="str">
        <f t="shared" si="260"/>
        <v>theater</v>
      </c>
      <c r="R2812" s="27" t="str">
        <f t="shared" si="261"/>
        <v>plays</v>
      </c>
      <c r="S2812" s="14">
        <f t="shared" si="262"/>
        <v>41758.931296296294</v>
      </c>
      <c r="T2812" s="14">
        <f t="shared" si="263"/>
        <v>41790.957638888889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5">
        <v>10000</v>
      </c>
      <c r="E2813" s="5">
        <v>10027</v>
      </c>
      <c r="F2813" s="12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</v>
      </c>
      <c r="P2813" s="5">
        <f t="shared" si="259"/>
        <v>92.84</v>
      </c>
      <c r="Q2813" s="27" t="str">
        <f t="shared" si="260"/>
        <v>theater</v>
      </c>
      <c r="R2813" s="27" t="str">
        <f t="shared" si="261"/>
        <v>plays</v>
      </c>
      <c r="S2813" s="14">
        <f t="shared" si="262"/>
        <v>42028.288229166668</v>
      </c>
      <c r="T2813" s="14">
        <f t="shared" si="263"/>
        <v>42058.288229166668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5">
        <v>5000</v>
      </c>
      <c r="E2814" s="5">
        <v>5665</v>
      </c>
      <c r="F2814" s="12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112.99999999999999</v>
      </c>
      <c r="P2814" s="5">
        <f t="shared" si="259"/>
        <v>68.25</v>
      </c>
      <c r="Q2814" s="27" t="str">
        <f t="shared" si="260"/>
        <v>theater</v>
      </c>
      <c r="R2814" s="27" t="str">
        <f t="shared" si="261"/>
        <v>plays</v>
      </c>
      <c r="S2814" s="14">
        <f t="shared" si="262"/>
        <v>42054.535856481474</v>
      </c>
      <c r="T2814" s="14">
        <f t="shared" si="263"/>
        <v>42099.958333333336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5">
        <v>2800</v>
      </c>
      <c r="E2815" s="5">
        <v>3572.12</v>
      </c>
      <c r="F2815" s="12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128</v>
      </c>
      <c r="P2815" s="5">
        <f t="shared" si="259"/>
        <v>37.21</v>
      </c>
      <c r="Q2815" s="27" t="str">
        <f t="shared" si="260"/>
        <v>theater</v>
      </c>
      <c r="R2815" s="27" t="str">
        <f t="shared" si="261"/>
        <v>plays</v>
      </c>
      <c r="S2815" s="14">
        <f t="shared" si="262"/>
        <v>42693.534270833326</v>
      </c>
      <c r="T2815" s="14">
        <f t="shared" si="263"/>
        <v>42718.534270833326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5">
        <v>1500</v>
      </c>
      <c r="E2816" s="5">
        <v>1616</v>
      </c>
      <c r="F2816" s="12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108</v>
      </c>
      <c r="P2816" s="5">
        <f t="shared" si="259"/>
        <v>25.25</v>
      </c>
      <c r="Q2816" s="27" t="str">
        <f t="shared" si="260"/>
        <v>theater</v>
      </c>
      <c r="R2816" s="27" t="str">
        <f t="shared" si="261"/>
        <v>plays</v>
      </c>
      <c r="S2816" s="14">
        <f t="shared" si="262"/>
        <v>42103.191145833327</v>
      </c>
      <c r="T2816" s="14">
        <f t="shared" si="263"/>
        <v>42133.191145833327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5">
        <v>250</v>
      </c>
      <c r="E2817" s="5">
        <v>605</v>
      </c>
      <c r="F2817" s="12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5">
        <f t="shared" si="259"/>
        <v>43.21</v>
      </c>
      <c r="Q2817" s="27" t="str">
        <f t="shared" si="260"/>
        <v>theater</v>
      </c>
      <c r="R2817" s="27" t="str">
        <f t="shared" si="261"/>
        <v>plays</v>
      </c>
      <c r="S2817" s="14">
        <f t="shared" si="262"/>
        <v>42559.568391203698</v>
      </c>
      <c r="T2817" s="14">
        <f t="shared" si="263"/>
        <v>42589.568391203698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5">
        <v>3000</v>
      </c>
      <c r="E2818" s="5">
        <v>4247</v>
      </c>
      <c r="F2818" s="12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142</v>
      </c>
      <c r="P2818" s="5">
        <f t="shared" si="259"/>
        <v>25.13</v>
      </c>
      <c r="Q2818" s="27" t="str">
        <f t="shared" si="260"/>
        <v>theater</v>
      </c>
      <c r="R2818" s="27" t="str">
        <f t="shared" si="261"/>
        <v>plays</v>
      </c>
      <c r="S2818" s="14">
        <f t="shared" si="262"/>
        <v>42188.259166666663</v>
      </c>
      <c r="T2818" s="14">
        <f t="shared" si="263"/>
        <v>42218.458333333336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5">
        <v>600</v>
      </c>
      <c r="E2819" s="5">
        <v>780</v>
      </c>
      <c r="F2819" s="12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ROUND(E2819/D2819,2)*100</f>
        <v>130</v>
      </c>
      <c r="P2819" s="5">
        <f t="shared" ref="P2819:P2882" si="265">IF(L2819=0,0,ROUND(E2819/L2819,2))</f>
        <v>23.64</v>
      </c>
      <c r="Q2819" s="27" t="str">
        <f t="shared" ref="Q2819:Q2882" si="266">IF((FIND("/",N2819,1)&gt;0),
LEFT(N2819,(FIND("/",N2819,1)-1)),N2819)</f>
        <v>theater</v>
      </c>
      <c r="R2819" s="27" t="str">
        <f t="shared" ref="R2819:R2882" si="267">IF((FIND("/",N2819,1)&gt;0),
RIGHT(N2819,(LEN(N2819)-1-LEN(Q2819))),"")</f>
        <v>plays</v>
      </c>
      <c r="S2819" s="14">
        <f t="shared" ref="S2819:S2882" si="268">(((J2819/60)/60)/24)+DATE(1970,1,1)+(-5/24)</f>
        <v>42023.42664351852</v>
      </c>
      <c r="T2819" s="14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5">
        <v>10000</v>
      </c>
      <c r="E2820" s="5">
        <v>10603</v>
      </c>
      <c r="F2820" s="12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</v>
      </c>
      <c r="P2820" s="5">
        <f t="shared" si="265"/>
        <v>103.95</v>
      </c>
      <c r="Q2820" s="27" t="str">
        <f t="shared" si="266"/>
        <v>theater</v>
      </c>
      <c r="R2820" s="27" t="str">
        <f t="shared" si="267"/>
        <v>plays</v>
      </c>
      <c r="S2820" s="14">
        <f t="shared" si="268"/>
        <v>42250.389884259253</v>
      </c>
      <c r="T2820" s="14">
        <f t="shared" si="269"/>
        <v>42270.389884259253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5">
        <v>5000</v>
      </c>
      <c r="E2821" s="5">
        <v>5240</v>
      </c>
      <c r="F2821" s="12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105</v>
      </c>
      <c r="P2821" s="5">
        <f t="shared" si="265"/>
        <v>50.38</v>
      </c>
      <c r="Q2821" s="27" t="str">
        <f t="shared" si="266"/>
        <v>theater</v>
      </c>
      <c r="R2821" s="27" t="str">
        <f t="shared" si="267"/>
        <v>plays</v>
      </c>
      <c r="S2821" s="14">
        <f t="shared" si="268"/>
        <v>42139.317233796297</v>
      </c>
      <c r="T2821" s="14">
        <f t="shared" si="269"/>
        <v>42169.317233796297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5">
        <v>200</v>
      </c>
      <c r="E2822" s="5">
        <v>272</v>
      </c>
      <c r="F2822" s="1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5">
        <f t="shared" si="265"/>
        <v>13.6</v>
      </c>
      <c r="Q2822" s="27" t="str">
        <f t="shared" si="266"/>
        <v>theater</v>
      </c>
      <c r="R2822" s="27" t="str">
        <f t="shared" si="267"/>
        <v>plays</v>
      </c>
      <c r="S2822" s="14">
        <f t="shared" si="268"/>
        <v>42401.402650462966</v>
      </c>
      <c r="T2822" s="14">
        <f t="shared" si="269"/>
        <v>42425.791666666664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5">
        <v>1000</v>
      </c>
      <c r="E2823" s="5">
        <v>1000</v>
      </c>
      <c r="F2823" s="12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5">
        <f t="shared" si="265"/>
        <v>28.57</v>
      </c>
      <c r="Q2823" s="27" t="str">
        <f t="shared" si="266"/>
        <v>theater</v>
      </c>
      <c r="R2823" s="27" t="str">
        <f t="shared" si="267"/>
        <v>plays</v>
      </c>
      <c r="S2823" s="14">
        <f t="shared" si="268"/>
        <v>41875.714525462965</v>
      </c>
      <c r="T2823" s="14">
        <f t="shared" si="269"/>
        <v>41905.714525462965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5">
        <v>6000</v>
      </c>
      <c r="E2824" s="5">
        <v>6000</v>
      </c>
      <c r="F2824" s="12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5">
        <f t="shared" si="265"/>
        <v>63.83</v>
      </c>
      <c r="Q2824" s="27" t="str">
        <f t="shared" si="266"/>
        <v>theater</v>
      </c>
      <c r="R2824" s="27" t="str">
        <f t="shared" si="267"/>
        <v>plays</v>
      </c>
      <c r="S2824" s="14">
        <f t="shared" si="268"/>
        <v>42060.475601851846</v>
      </c>
      <c r="T2824" s="14">
        <f t="shared" si="269"/>
        <v>42090.433935185189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5">
        <v>100</v>
      </c>
      <c r="E2825" s="5">
        <v>124</v>
      </c>
      <c r="F2825" s="12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5">
        <f t="shared" si="265"/>
        <v>8.86</v>
      </c>
      <c r="Q2825" s="27" t="str">
        <f t="shared" si="266"/>
        <v>theater</v>
      </c>
      <c r="R2825" s="27" t="str">
        <f t="shared" si="267"/>
        <v>plays</v>
      </c>
      <c r="S2825" s="14">
        <f t="shared" si="268"/>
        <v>42066.803310185183</v>
      </c>
      <c r="T2825" s="14">
        <f t="shared" si="269"/>
        <v>42094.749305555553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5">
        <v>650</v>
      </c>
      <c r="E2826" s="5">
        <v>760</v>
      </c>
      <c r="F2826" s="12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117</v>
      </c>
      <c r="P2826" s="5">
        <f t="shared" si="265"/>
        <v>50.67</v>
      </c>
      <c r="Q2826" s="27" t="str">
        <f t="shared" si="266"/>
        <v>theater</v>
      </c>
      <c r="R2826" s="27" t="str">
        <f t="shared" si="267"/>
        <v>plays</v>
      </c>
      <c r="S2826" s="14">
        <f t="shared" si="268"/>
        <v>42136.0624537037</v>
      </c>
      <c r="T2826" s="14">
        <f t="shared" si="269"/>
        <v>42167.863194444442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5">
        <v>3000</v>
      </c>
      <c r="E2827" s="5">
        <v>3100</v>
      </c>
      <c r="F2827" s="12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</v>
      </c>
      <c r="P2827" s="5">
        <f t="shared" si="265"/>
        <v>60.78</v>
      </c>
      <c r="Q2827" s="27" t="str">
        <f t="shared" si="266"/>
        <v>theater</v>
      </c>
      <c r="R2827" s="27" t="str">
        <f t="shared" si="267"/>
        <v>plays</v>
      </c>
      <c r="S2827" s="14">
        <f t="shared" si="268"/>
        <v>42312.584328703706</v>
      </c>
      <c r="T2827" s="14">
        <f t="shared" si="269"/>
        <v>42342.584328703706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5">
        <v>2000</v>
      </c>
      <c r="E2828" s="5">
        <v>2155</v>
      </c>
      <c r="F2828" s="12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108</v>
      </c>
      <c r="P2828" s="5">
        <f t="shared" si="265"/>
        <v>113.42</v>
      </c>
      <c r="Q2828" s="27" t="str">
        <f t="shared" si="266"/>
        <v>theater</v>
      </c>
      <c r="R2828" s="27" t="str">
        <f t="shared" si="267"/>
        <v>plays</v>
      </c>
      <c r="S2828" s="14">
        <f t="shared" si="268"/>
        <v>42170.826527777775</v>
      </c>
      <c r="T2828" s="14">
        <f t="shared" si="269"/>
        <v>42195.083333333336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5">
        <v>2000</v>
      </c>
      <c r="E2829" s="5">
        <v>2405</v>
      </c>
      <c r="F2829" s="12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</v>
      </c>
      <c r="P2829" s="5">
        <f t="shared" si="265"/>
        <v>104.57</v>
      </c>
      <c r="Q2829" s="27" t="str">
        <f t="shared" si="266"/>
        <v>theater</v>
      </c>
      <c r="R2829" s="27" t="str">
        <f t="shared" si="267"/>
        <v>plays</v>
      </c>
      <c r="S2829" s="14">
        <f t="shared" si="268"/>
        <v>42494.475300925922</v>
      </c>
      <c r="T2829" s="14">
        <f t="shared" si="269"/>
        <v>42524.479166666664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5">
        <v>9500</v>
      </c>
      <c r="E2830" s="5">
        <v>9536</v>
      </c>
      <c r="F2830" s="12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</v>
      </c>
      <c r="P2830" s="5">
        <f t="shared" si="265"/>
        <v>98.31</v>
      </c>
      <c r="Q2830" s="27" t="str">
        <f t="shared" si="266"/>
        <v>theater</v>
      </c>
      <c r="R2830" s="27" t="str">
        <f t="shared" si="267"/>
        <v>plays</v>
      </c>
      <c r="S2830" s="14">
        <f t="shared" si="268"/>
        <v>42254.056354166663</v>
      </c>
      <c r="T2830" s="14">
        <f t="shared" si="269"/>
        <v>42279.749999999993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5">
        <v>2500</v>
      </c>
      <c r="E2831" s="5">
        <v>2663</v>
      </c>
      <c r="F2831" s="12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107</v>
      </c>
      <c r="P2831" s="5">
        <f t="shared" si="265"/>
        <v>35.04</v>
      </c>
      <c r="Q2831" s="27" t="str">
        <f t="shared" si="266"/>
        <v>theater</v>
      </c>
      <c r="R2831" s="27" t="str">
        <f t="shared" si="267"/>
        <v>plays</v>
      </c>
      <c r="S2831" s="14">
        <f t="shared" si="268"/>
        <v>42495.225902777776</v>
      </c>
      <c r="T2831" s="14">
        <f t="shared" si="269"/>
        <v>42523.225902777776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5">
        <v>3000</v>
      </c>
      <c r="E2832" s="5">
        <v>3000</v>
      </c>
      <c r="F2832" s="1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5">
        <f t="shared" si="265"/>
        <v>272.73</v>
      </c>
      <c r="Q2832" s="27" t="str">
        <f t="shared" si="266"/>
        <v>theater</v>
      </c>
      <c r="R2832" s="27" t="str">
        <f t="shared" si="267"/>
        <v>plays</v>
      </c>
      <c r="S2832" s="14">
        <f t="shared" si="268"/>
        <v>41758.631342592591</v>
      </c>
      <c r="T2832" s="14">
        <f t="shared" si="269"/>
        <v>41770.957638888889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5">
        <v>3000</v>
      </c>
      <c r="E2833" s="5">
        <v>3320</v>
      </c>
      <c r="F2833" s="12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111.00000000000001</v>
      </c>
      <c r="P2833" s="5">
        <f t="shared" si="265"/>
        <v>63.85</v>
      </c>
      <c r="Q2833" s="27" t="str">
        <f t="shared" si="266"/>
        <v>theater</v>
      </c>
      <c r="R2833" s="27" t="str">
        <f t="shared" si="267"/>
        <v>plays</v>
      </c>
      <c r="S2833" s="14">
        <f t="shared" si="268"/>
        <v>42171.616550925923</v>
      </c>
      <c r="T2833" s="14">
        <f t="shared" si="269"/>
        <v>42201.616550925923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5">
        <v>2500</v>
      </c>
      <c r="E2834" s="5">
        <v>2867.99</v>
      </c>
      <c r="F2834" s="12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114.99999999999999</v>
      </c>
      <c r="P2834" s="5">
        <f t="shared" si="265"/>
        <v>30.19</v>
      </c>
      <c r="Q2834" s="27" t="str">
        <f t="shared" si="266"/>
        <v>theater</v>
      </c>
      <c r="R2834" s="27" t="str">
        <f t="shared" si="267"/>
        <v>plays</v>
      </c>
      <c r="S2834" s="14">
        <f t="shared" si="268"/>
        <v>41938.501087962963</v>
      </c>
      <c r="T2834" s="14">
        <f t="shared" si="269"/>
        <v>41966.708333333336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5">
        <v>2700</v>
      </c>
      <c r="E2835" s="5">
        <v>2923</v>
      </c>
      <c r="F2835" s="12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</v>
      </c>
      <c r="P2835" s="5">
        <f t="shared" si="265"/>
        <v>83.51</v>
      </c>
      <c r="Q2835" s="27" t="str">
        <f t="shared" si="266"/>
        <v>theater</v>
      </c>
      <c r="R2835" s="27" t="str">
        <f t="shared" si="267"/>
        <v>plays</v>
      </c>
      <c r="S2835" s="14">
        <f t="shared" si="268"/>
        <v>42267.919363425921</v>
      </c>
      <c r="T2835" s="14">
        <f t="shared" si="269"/>
        <v>42287.874999999993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5">
        <v>800</v>
      </c>
      <c r="E2836" s="5">
        <v>1360</v>
      </c>
      <c r="F2836" s="12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5">
        <f t="shared" si="265"/>
        <v>64.760000000000005</v>
      </c>
      <c r="Q2836" s="27" t="str">
        <f t="shared" si="266"/>
        <v>theater</v>
      </c>
      <c r="R2836" s="27" t="str">
        <f t="shared" si="267"/>
        <v>plays</v>
      </c>
      <c r="S2836" s="14">
        <f t="shared" si="268"/>
        <v>42019.751504629625</v>
      </c>
      <c r="T2836" s="14">
        <f t="shared" si="269"/>
        <v>42034.751504629625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5">
        <v>1000</v>
      </c>
      <c r="E2837" s="5">
        <v>1870.99</v>
      </c>
      <c r="F2837" s="12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</v>
      </c>
      <c r="P2837" s="5">
        <f t="shared" si="265"/>
        <v>20.12</v>
      </c>
      <c r="Q2837" s="27" t="str">
        <f t="shared" si="266"/>
        <v>theater</v>
      </c>
      <c r="R2837" s="27" t="str">
        <f t="shared" si="267"/>
        <v>plays</v>
      </c>
      <c r="S2837" s="14">
        <f t="shared" si="268"/>
        <v>42313.495567129627</v>
      </c>
      <c r="T2837" s="14">
        <f t="shared" si="269"/>
        <v>42342.791666666664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5">
        <v>450</v>
      </c>
      <c r="E2838" s="5">
        <v>485</v>
      </c>
      <c r="F2838" s="12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108</v>
      </c>
      <c r="P2838" s="5">
        <f t="shared" si="265"/>
        <v>44.09</v>
      </c>
      <c r="Q2838" s="27" t="str">
        <f t="shared" si="266"/>
        <v>theater</v>
      </c>
      <c r="R2838" s="27" t="str">
        <f t="shared" si="267"/>
        <v>plays</v>
      </c>
      <c r="S2838" s="14">
        <f t="shared" si="268"/>
        <v>42746.053449074076</v>
      </c>
      <c r="T2838" s="14">
        <f t="shared" si="269"/>
        <v>42783.999305555553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5">
        <v>850</v>
      </c>
      <c r="E2839" s="5">
        <v>850</v>
      </c>
      <c r="F2839" s="12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5">
        <f t="shared" si="265"/>
        <v>40.479999999999997</v>
      </c>
      <c r="Q2839" s="27" t="str">
        <f t="shared" si="266"/>
        <v>theater</v>
      </c>
      <c r="R2839" s="27" t="str">
        <f t="shared" si="267"/>
        <v>plays</v>
      </c>
      <c r="S2839" s="14">
        <f t="shared" si="268"/>
        <v>42307.700046296297</v>
      </c>
      <c r="T2839" s="14">
        <f t="shared" si="269"/>
        <v>42347.741712962961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5">
        <v>2000</v>
      </c>
      <c r="E2840" s="5">
        <v>2405</v>
      </c>
      <c r="F2840" s="12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</v>
      </c>
      <c r="P2840" s="5">
        <f t="shared" si="265"/>
        <v>44.54</v>
      </c>
      <c r="Q2840" s="27" t="str">
        <f t="shared" si="266"/>
        <v>theater</v>
      </c>
      <c r="R2840" s="27" t="str">
        <f t="shared" si="267"/>
        <v>plays</v>
      </c>
      <c r="S2840" s="14">
        <f t="shared" si="268"/>
        <v>41842.399259259255</v>
      </c>
      <c r="T2840" s="14">
        <f t="shared" si="269"/>
        <v>41864.708333333328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5">
        <v>3500</v>
      </c>
      <c r="E2841" s="5">
        <v>3900</v>
      </c>
      <c r="F2841" s="12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111.00000000000001</v>
      </c>
      <c r="P2841" s="5">
        <f t="shared" si="265"/>
        <v>125.81</v>
      </c>
      <c r="Q2841" s="27" t="str">
        <f t="shared" si="266"/>
        <v>theater</v>
      </c>
      <c r="R2841" s="27" t="str">
        <f t="shared" si="267"/>
        <v>plays</v>
      </c>
      <c r="S2841" s="14">
        <f t="shared" si="268"/>
        <v>41853.031874999993</v>
      </c>
      <c r="T2841" s="14">
        <f t="shared" si="269"/>
        <v>41875.999305555553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5">
        <v>2500</v>
      </c>
      <c r="E2842" s="5">
        <v>2600</v>
      </c>
      <c r="F2842" s="1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5">
        <f t="shared" si="265"/>
        <v>19.7</v>
      </c>
      <c r="Q2842" s="27" t="str">
        <f t="shared" si="266"/>
        <v>theater</v>
      </c>
      <c r="R2842" s="27" t="str">
        <f t="shared" si="267"/>
        <v>plays</v>
      </c>
      <c r="S2842" s="14">
        <f t="shared" si="268"/>
        <v>42059.827303240738</v>
      </c>
      <c r="T2842" s="14">
        <f t="shared" si="269"/>
        <v>42081.499999999993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5">
        <v>1000</v>
      </c>
      <c r="E2843" s="5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5">
        <f t="shared" si="265"/>
        <v>10</v>
      </c>
      <c r="Q2843" s="27" t="str">
        <f t="shared" si="266"/>
        <v>theater</v>
      </c>
      <c r="R2843" s="27" t="str">
        <f t="shared" si="267"/>
        <v>plays</v>
      </c>
      <c r="S2843" s="14">
        <f t="shared" si="268"/>
        <v>42291.53121527777</v>
      </c>
      <c r="T2843" s="14">
        <f t="shared" si="269"/>
        <v>42351.572881944441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5">
        <v>1500</v>
      </c>
      <c r="E2844" s="5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>
        <f t="shared" si="265"/>
        <v>0</v>
      </c>
      <c r="Q2844" s="27" t="str">
        <f t="shared" si="266"/>
        <v>theater</v>
      </c>
      <c r="R2844" s="27" t="str">
        <f t="shared" si="267"/>
        <v>plays</v>
      </c>
      <c r="S2844" s="14">
        <f t="shared" si="268"/>
        <v>41784.744155092587</v>
      </c>
      <c r="T2844" s="14">
        <f t="shared" si="269"/>
        <v>41811.25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5">
        <v>1200</v>
      </c>
      <c r="E2845" s="5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>
        <f t="shared" si="265"/>
        <v>0</v>
      </c>
      <c r="Q2845" s="27" t="str">
        <f t="shared" si="266"/>
        <v>theater</v>
      </c>
      <c r="R2845" s="27" t="str">
        <f t="shared" si="267"/>
        <v>plays</v>
      </c>
      <c r="S2845" s="14">
        <f t="shared" si="268"/>
        <v>42492.529513888883</v>
      </c>
      <c r="T2845" s="14">
        <f t="shared" si="269"/>
        <v>42533.958333333336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5">
        <v>550</v>
      </c>
      <c r="E2846" s="5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</v>
      </c>
      <c r="P2846" s="5">
        <f t="shared" si="265"/>
        <v>30</v>
      </c>
      <c r="Q2846" s="27" t="str">
        <f t="shared" si="266"/>
        <v>theater</v>
      </c>
      <c r="R2846" s="27" t="str">
        <f t="shared" si="267"/>
        <v>plays</v>
      </c>
      <c r="S2846" s="14">
        <f t="shared" si="268"/>
        <v>42709.337731481479</v>
      </c>
      <c r="T2846" s="14">
        <f t="shared" si="269"/>
        <v>42739.337731481479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5">
        <v>7500</v>
      </c>
      <c r="E2847" s="5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32</v>
      </c>
      <c r="P2847" s="5">
        <f t="shared" si="265"/>
        <v>60.67</v>
      </c>
      <c r="Q2847" s="27" t="str">
        <f t="shared" si="266"/>
        <v>theater</v>
      </c>
      <c r="R2847" s="27" t="str">
        <f t="shared" si="267"/>
        <v>plays</v>
      </c>
      <c r="S2847" s="14">
        <f t="shared" si="268"/>
        <v>42102.808252314811</v>
      </c>
      <c r="T2847" s="14">
        <f t="shared" si="269"/>
        <v>42162.808252314811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5">
        <v>8000</v>
      </c>
      <c r="E2848" s="5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>
        <f t="shared" si="265"/>
        <v>0</v>
      </c>
      <c r="Q2848" s="27" t="str">
        <f t="shared" si="266"/>
        <v>theater</v>
      </c>
      <c r="R2848" s="27" t="str">
        <f t="shared" si="267"/>
        <v>plays</v>
      </c>
      <c r="S2848" s="14">
        <f t="shared" si="268"/>
        <v>42108.483726851853</v>
      </c>
      <c r="T2848" s="14">
        <f t="shared" si="269"/>
        <v>42153.483726851853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5">
        <v>2000</v>
      </c>
      <c r="E2849" s="5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>
        <f t="shared" si="265"/>
        <v>0</v>
      </c>
      <c r="Q2849" s="27" t="str">
        <f t="shared" si="266"/>
        <v>theater</v>
      </c>
      <c r="R2849" s="27" t="str">
        <f t="shared" si="267"/>
        <v>plays</v>
      </c>
      <c r="S2849" s="14">
        <f t="shared" si="268"/>
        <v>42453.597974537035</v>
      </c>
      <c r="T2849" s="14">
        <f t="shared" si="269"/>
        <v>42513.597974537035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5">
        <v>35000</v>
      </c>
      <c r="E2850" s="5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</v>
      </c>
      <c r="P2850" s="5">
        <f t="shared" si="265"/>
        <v>23.33</v>
      </c>
      <c r="Q2850" s="27" t="str">
        <f t="shared" si="266"/>
        <v>theater</v>
      </c>
      <c r="R2850" s="27" t="str">
        <f t="shared" si="267"/>
        <v>plays</v>
      </c>
      <c r="S2850" s="14">
        <f t="shared" si="268"/>
        <v>42123.440497685187</v>
      </c>
      <c r="T2850" s="14">
        <f t="shared" si="269"/>
        <v>42153.440497685187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5">
        <v>500</v>
      </c>
      <c r="E2851" s="5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5">
        <f t="shared" si="265"/>
        <v>5</v>
      </c>
      <c r="Q2851" s="27" t="str">
        <f t="shared" si="266"/>
        <v>theater</v>
      </c>
      <c r="R2851" s="27" t="str">
        <f t="shared" si="267"/>
        <v>plays</v>
      </c>
      <c r="S2851" s="14">
        <f t="shared" si="268"/>
        <v>42453.219907407409</v>
      </c>
      <c r="T2851" s="14">
        <f t="shared" si="269"/>
        <v>42483.219907407409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5">
        <v>8000</v>
      </c>
      <c r="E2852" s="5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4</v>
      </c>
      <c r="P2852" s="5">
        <f t="shared" si="265"/>
        <v>23.92</v>
      </c>
      <c r="Q2852" s="27" t="str">
        <f t="shared" si="266"/>
        <v>theater</v>
      </c>
      <c r="R2852" s="27" t="str">
        <f t="shared" si="267"/>
        <v>plays</v>
      </c>
      <c r="S2852" s="14">
        <f t="shared" si="268"/>
        <v>41857.798738425925</v>
      </c>
      <c r="T2852" s="14">
        <f t="shared" si="269"/>
        <v>41887.798738425925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5">
        <v>4500</v>
      </c>
      <c r="E2853" s="5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>
        <f t="shared" si="265"/>
        <v>0</v>
      </c>
      <c r="Q2853" s="27" t="str">
        <f t="shared" si="266"/>
        <v>theater</v>
      </c>
      <c r="R2853" s="27" t="str">
        <f t="shared" si="267"/>
        <v>plays</v>
      </c>
      <c r="S2853" s="14">
        <f t="shared" si="268"/>
        <v>42389.794317129628</v>
      </c>
      <c r="T2853" s="14">
        <f t="shared" si="269"/>
        <v>42398.761805555558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5">
        <v>5000</v>
      </c>
      <c r="E2854" s="5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2</v>
      </c>
      <c r="P2854" s="5">
        <f t="shared" si="265"/>
        <v>15.83</v>
      </c>
      <c r="Q2854" s="27" t="str">
        <f t="shared" si="266"/>
        <v>theater</v>
      </c>
      <c r="R2854" s="27" t="str">
        <f t="shared" si="267"/>
        <v>plays</v>
      </c>
      <c r="S2854" s="14">
        <f t="shared" si="268"/>
        <v>41780.836840277778</v>
      </c>
      <c r="T2854" s="14">
        <f t="shared" si="269"/>
        <v>41810.836840277778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5">
        <v>9500</v>
      </c>
      <c r="E2855" s="5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>
        <f t="shared" si="265"/>
        <v>0</v>
      </c>
      <c r="Q2855" s="27" t="str">
        <f t="shared" si="266"/>
        <v>theater</v>
      </c>
      <c r="R2855" s="27" t="str">
        <f t="shared" si="267"/>
        <v>plays</v>
      </c>
      <c r="S2855" s="14">
        <f t="shared" si="268"/>
        <v>41835.98260416666</v>
      </c>
      <c r="T2855" s="14">
        <f t="shared" si="269"/>
        <v>41895.98260416666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5">
        <v>1000</v>
      </c>
      <c r="E2856" s="5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42</v>
      </c>
      <c r="P2856" s="5">
        <f t="shared" si="265"/>
        <v>29.79</v>
      </c>
      <c r="Q2856" s="27" t="str">
        <f t="shared" si="266"/>
        <v>theater</v>
      </c>
      <c r="R2856" s="27" t="str">
        <f t="shared" si="267"/>
        <v>plays</v>
      </c>
      <c r="S2856" s="14">
        <f t="shared" si="268"/>
        <v>42111.508321759255</v>
      </c>
      <c r="T2856" s="14">
        <f t="shared" si="269"/>
        <v>42131.508321759255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5">
        <v>600</v>
      </c>
      <c r="E2857" s="5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5">
        <f t="shared" si="265"/>
        <v>60</v>
      </c>
      <c r="Q2857" s="27" t="str">
        <f t="shared" si="266"/>
        <v>theater</v>
      </c>
      <c r="R2857" s="27" t="str">
        <f t="shared" si="267"/>
        <v>plays</v>
      </c>
      <c r="S2857" s="14">
        <f t="shared" si="268"/>
        <v>42369.799432870372</v>
      </c>
      <c r="T2857" s="14">
        <f t="shared" si="269"/>
        <v>42398.773611111108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5">
        <v>3000</v>
      </c>
      <c r="E2858" s="5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5</v>
      </c>
      <c r="P2858" s="5">
        <f t="shared" si="265"/>
        <v>24.33</v>
      </c>
      <c r="Q2858" s="27" t="str">
        <f t="shared" si="266"/>
        <v>theater</v>
      </c>
      <c r="R2858" s="27" t="str">
        <f t="shared" si="267"/>
        <v>plays</v>
      </c>
      <c r="S2858" s="14">
        <f t="shared" si="268"/>
        <v>42164.829247685186</v>
      </c>
      <c r="T2858" s="14">
        <f t="shared" si="269"/>
        <v>42224.69027777778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5">
        <v>38000</v>
      </c>
      <c r="E2859" s="5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20</v>
      </c>
      <c r="P2859" s="5">
        <f t="shared" si="265"/>
        <v>500</v>
      </c>
      <c r="Q2859" s="27" t="str">
        <f t="shared" si="266"/>
        <v>theater</v>
      </c>
      <c r="R2859" s="27" t="str">
        <f t="shared" si="267"/>
        <v>plays</v>
      </c>
      <c r="S2859" s="14">
        <f t="shared" si="268"/>
        <v>42726.711747685178</v>
      </c>
      <c r="T2859" s="14">
        <f t="shared" si="269"/>
        <v>42786.541666666664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5">
        <v>1000</v>
      </c>
      <c r="E2860" s="5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>
        <f t="shared" si="265"/>
        <v>0</v>
      </c>
      <c r="Q2860" s="27" t="str">
        <f t="shared" si="266"/>
        <v>theater</v>
      </c>
      <c r="R2860" s="27" t="str">
        <f t="shared" si="267"/>
        <v>plays</v>
      </c>
      <c r="S2860" s="14">
        <f t="shared" si="268"/>
        <v>41954.336747685178</v>
      </c>
      <c r="T2860" s="14">
        <f t="shared" si="269"/>
        <v>41978.269444444442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5">
        <v>2000</v>
      </c>
      <c r="E2861" s="5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2</v>
      </c>
      <c r="P2861" s="5">
        <f t="shared" si="265"/>
        <v>35</v>
      </c>
      <c r="Q2861" s="27" t="str">
        <f t="shared" si="266"/>
        <v>theater</v>
      </c>
      <c r="R2861" s="27" t="str">
        <f t="shared" si="267"/>
        <v>plays</v>
      </c>
      <c r="S2861" s="14">
        <f t="shared" si="268"/>
        <v>42233.153981481482</v>
      </c>
      <c r="T2861" s="14">
        <f t="shared" si="269"/>
        <v>42293.153981481482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5">
        <v>4000</v>
      </c>
      <c r="E2862" s="5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7.0000000000000009</v>
      </c>
      <c r="P2862" s="5">
        <f t="shared" si="265"/>
        <v>29.56</v>
      </c>
      <c r="Q2862" s="27" t="str">
        <f t="shared" si="266"/>
        <v>theater</v>
      </c>
      <c r="R2862" s="27" t="str">
        <f t="shared" si="267"/>
        <v>plays</v>
      </c>
      <c r="S2862" s="14">
        <f t="shared" si="268"/>
        <v>42480.592314814807</v>
      </c>
      <c r="T2862" s="14">
        <f t="shared" si="269"/>
        <v>42540.592314814807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5">
        <v>250</v>
      </c>
      <c r="E2863" s="5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5">
        <f t="shared" si="265"/>
        <v>26.67</v>
      </c>
      <c r="Q2863" s="27" t="str">
        <f t="shared" si="266"/>
        <v>theater</v>
      </c>
      <c r="R2863" s="27" t="str">
        <f t="shared" si="267"/>
        <v>plays</v>
      </c>
      <c r="S2863" s="14">
        <f t="shared" si="268"/>
        <v>42257.3825</v>
      </c>
      <c r="T2863" s="14">
        <f t="shared" si="269"/>
        <v>42271.3825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5">
        <v>12700</v>
      </c>
      <c r="E2864" s="5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</v>
      </c>
      <c r="P2864" s="5">
        <f t="shared" si="265"/>
        <v>18.329999999999998</v>
      </c>
      <c r="Q2864" s="27" t="str">
        <f t="shared" si="266"/>
        <v>theater</v>
      </c>
      <c r="R2864" s="27" t="str">
        <f t="shared" si="267"/>
        <v>plays</v>
      </c>
      <c r="S2864" s="14">
        <f t="shared" si="268"/>
        <v>41784.581354166665</v>
      </c>
      <c r="T2864" s="14">
        <f t="shared" si="269"/>
        <v>41814.581354166665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5">
        <v>50000</v>
      </c>
      <c r="E2865" s="5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</v>
      </c>
      <c r="P2865" s="5">
        <f t="shared" si="265"/>
        <v>20</v>
      </c>
      <c r="Q2865" s="27" t="str">
        <f t="shared" si="266"/>
        <v>theater</v>
      </c>
      <c r="R2865" s="27" t="str">
        <f t="shared" si="267"/>
        <v>plays</v>
      </c>
      <c r="S2865" s="14">
        <f t="shared" si="268"/>
        <v>41831.46670138889</v>
      </c>
      <c r="T2865" s="14">
        <f t="shared" si="269"/>
        <v>41891.46670138889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5">
        <v>2500</v>
      </c>
      <c r="E2866" s="5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2</v>
      </c>
      <c r="P2866" s="5">
        <f t="shared" si="265"/>
        <v>13.33</v>
      </c>
      <c r="Q2866" s="27" t="str">
        <f t="shared" si="266"/>
        <v>theater</v>
      </c>
      <c r="R2866" s="27" t="str">
        <f t="shared" si="267"/>
        <v>plays</v>
      </c>
      <c r="S2866" s="14">
        <f t="shared" si="268"/>
        <v>42172.405173611107</v>
      </c>
      <c r="T2866" s="14">
        <f t="shared" si="269"/>
        <v>42202.345833333333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5">
        <v>2888</v>
      </c>
      <c r="E2867" s="5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>
        <f t="shared" si="265"/>
        <v>0</v>
      </c>
      <c r="Q2867" s="27" t="str">
        <f t="shared" si="266"/>
        <v>theater</v>
      </c>
      <c r="R2867" s="27" t="str">
        <f t="shared" si="267"/>
        <v>plays</v>
      </c>
      <c r="S2867" s="14">
        <f t="shared" si="268"/>
        <v>41949.905775462961</v>
      </c>
      <c r="T2867" s="14">
        <f t="shared" si="269"/>
        <v>42009.905775462961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5">
        <v>5000</v>
      </c>
      <c r="E2868" s="5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1</v>
      </c>
      <c r="P2868" s="5">
        <f t="shared" si="265"/>
        <v>22.5</v>
      </c>
      <c r="Q2868" s="27" t="str">
        <f t="shared" si="266"/>
        <v>theater</v>
      </c>
      <c r="R2868" s="27" t="str">
        <f t="shared" si="267"/>
        <v>plays</v>
      </c>
      <c r="S2868" s="14">
        <f t="shared" si="268"/>
        <v>42627.746770833335</v>
      </c>
      <c r="T2868" s="14">
        <f t="shared" si="269"/>
        <v>42657.708333333336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5">
        <v>2500</v>
      </c>
      <c r="E2869" s="5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</v>
      </c>
      <c r="P2869" s="5">
        <f t="shared" si="265"/>
        <v>50.4</v>
      </c>
      <c r="Q2869" s="27" t="str">
        <f t="shared" si="266"/>
        <v>theater</v>
      </c>
      <c r="R2869" s="27" t="str">
        <f t="shared" si="267"/>
        <v>plays</v>
      </c>
      <c r="S2869" s="14">
        <f t="shared" si="268"/>
        <v>42530.986944444441</v>
      </c>
      <c r="T2869" s="14">
        <f t="shared" si="269"/>
        <v>42554.958333333336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5">
        <v>15000</v>
      </c>
      <c r="E2870" s="5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</v>
      </c>
      <c r="P2870" s="5">
        <f t="shared" si="265"/>
        <v>105.03</v>
      </c>
      <c r="Q2870" s="27" t="str">
        <f t="shared" si="266"/>
        <v>theater</v>
      </c>
      <c r="R2870" s="27" t="str">
        <f t="shared" si="267"/>
        <v>plays</v>
      </c>
      <c r="S2870" s="14">
        <f t="shared" si="268"/>
        <v>42618.618680555555</v>
      </c>
      <c r="T2870" s="14">
        <f t="shared" si="269"/>
        <v>42648.618680555555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5">
        <v>20000</v>
      </c>
      <c r="E2871" s="5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1</v>
      </c>
      <c r="P2871" s="5">
        <f t="shared" si="265"/>
        <v>35.4</v>
      </c>
      <c r="Q2871" s="27" t="str">
        <f t="shared" si="266"/>
        <v>theater</v>
      </c>
      <c r="R2871" s="27" t="str">
        <f t="shared" si="267"/>
        <v>plays</v>
      </c>
      <c r="S2871" s="14">
        <f t="shared" si="268"/>
        <v>42540.385196759256</v>
      </c>
      <c r="T2871" s="14">
        <f t="shared" si="269"/>
        <v>42570.385196759256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5">
        <v>5000</v>
      </c>
      <c r="E2872" s="5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5">
        <f t="shared" si="265"/>
        <v>83.33</v>
      </c>
      <c r="Q2872" s="27" t="str">
        <f t="shared" si="266"/>
        <v>theater</v>
      </c>
      <c r="R2872" s="27" t="str">
        <f t="shared" si="267"/>
        <v>plays</v>
      </c>
      <c r="S2872" s="14">
        <f t="shared" si="268"/>
        <v>41745.981076388889</v>
      </c>
      <c r="T2872" s="14">
        <f t="shared" si="269"/>
        <v>41775.981076388889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5">
        <v>10000</v>
      </c>
      <c r="E2873" s="5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5</v>
      </c>
      <c r="P2873" s="5">
        <f t="shared" si="265"/>
        <v>35.92</v>
      </c>
      <c r="Q2873" s="27" t="str">
        <f t="shared" si="266"/>
        <v>theater</v>
      </c>
      <c r="R2873" s="27" t="str">
        <f t="shared" si="267"/>
        <v>plays</v>
      </c>
      <c r="S2873" s="14">
        <f t="shared" si="268"/>
        <v>41974.530243055553</v>
      </c>
      <c r="T2873" s="14">
        <f t="shared" si="269"/>
        <v>41994.530243055553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5">
        <v>3000</v>
      </c>
      <c r="E2874" s="5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>
        <f t="shared" si="265"/>
        <v>0</v>
      </c>
      <c r="Q2874" s="27" t="str">
        <f t="shared" si="266"/>
        <v>theater</v>
      </c>
      <c r="R2874" s="27" t="str">
        <f t="shared" si="267"/>
        <v>plays</v>
      </c>
      <c r="S2874" s="14">
        <f t="shared" si="268"/>
        <v>42114.907847222225</v>
      </c>
      <c r="T2874" s="14">
        <f t="shared" si="269"/>
        <v>42174.907847222225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5">
        <v>2500</v>
      </c>
      <c r="E2875" s="5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</v>
      </c>
      <c r="P2875" s="5">
        <f t="shared" si="265"/>
        <v>119.13</v>
      </c>
      <c r="Q2875" s="27" t="str">
        <f t="shared" si="266"/>
        <v>theater</v>
      </c>
      <c r="R2875" s="27" t="str">
        <f t="shared" si="267"/>
        <v>plays</v>
      </c>
      <c r="S2875" s="14">
        <f t="shared" si="268"/>
        <v>42002.609155092585</v>
      </c>
      <c r="T2875" s="14">
        <f t="shared" si="269"/>
        <v>42032.609155092585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5">
        <v>5000</v>
      </c>
      <c r="E2876" s="5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</v>
      </c>
      <c r="P2876" s="5">
        <f t="shared" si="265"/>
        <v>90.33</v>
      </c>
      <c r="Q2876" s="27" t="str">
        <f t="shared" si="266"/>
        <v>theater</v>
      </c>
      <c r="R2876" s="27" t="str">
        <f t="shared" si="267"/>
        <v>plays</v>
      </c>
      <c r="S2876" s="14">
        <f t="shared" si="268"/>
        <v>42722.636412037034</v>
      </c>
      <c r="T2876" s="14">
        <f t="shared" si="269"/>
        <v>42752.636412037034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5">
        <v>20000</v>
      </c>
      <c r="E2877" s="5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0</v>
      </c>
      <c r="P2877" s="5">
        <f t="shared" si="265"/>
        <v>2.33</v>
      </c>
      <c r="Q2877" s="27" t="str">
        <f t="shared" si="266"/>
        <v>theater</v>
      </c>
      <c r="R2877" s="27" t="str">
        <f t="shared" si="267"/>
        <v>plays</v>
      </c>
      <c r="S2877" s="14">
        <f t="shared" si="268"/>
        <v>42464.920057870368</v>
      </c>
      <c r="T2877" s="14">
        <f t="shared" si="269"/>
        <v>42494.920057870368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5">
        <v>150000</v>
      </c>
      <c r="E2878" s="5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>
        <f t="shared" si="265"/>
        <v>0</v>
      </c>
      <c r="Q2878" s="27" t="str">
        <f t="shared" si="266"/>
        <v>theater</v>
      </c>
      <c r="R2878" s="27" t="str">
        <f t="shared" si="267"/>
        <v>plays</v>
      </c>
      <c r="S2878" s="14">
        <f t="shared" si="268"/>
        <v>42171.535636574066</v>
      </c>
      <c r="T2878" s="14">
        <f t="shared" si="269"/>
        <v>42201.535636574066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5">
        <v>6000</v>
      </c>
      <c r="E2879" s="5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11</v>
      </c>
      <c r="P2879" s="5">
        <f t="shared" si="265"/>
        <v>108.33</v>
      </c>
      <c r="Q2879" s="27" t="str">
        <f t="shared" si="266"/>
        <v>theater</v>
      </c>
      <c r="R2879" s="27" t="str">
        <f t="shared" si="267"/>
        <v>plays</v>
      </c>
      <c r="S2879" s="14">
        <f t="shared" si="268"/>
        <v>42672.746805555551</v>
      </c>
      <c r="T2879" s="14">
        <f t="shared" si="269"/>
        <v>42704.499999999993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5">
        <v>3000</v>
      </c>
      <c r="E2880" s="5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</v>
      </c>
      <c r="P2880" s="5">
        <f t="shared" si="265"/>
        <v>15.75</v>
      </c>
      <c r="Q2880" s="27" t="str">
        <f t="shared" si="266"/>
        <v>theater</v>
      </c>
      <c r="R2880" s="27" t="str">
        <f t="shared" si="267"/>
        <v>plays</v>
      </c>
      <c r="S2880" s="14">
        <f t="shared" si="268"/>
        <v>42128.407349537032</v>
      </c>
      <c r="T2880" s="14">
        <f t="shared" si="269"/>
        <v>42188.407349537032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5">
        <v>11200</v>
      </c>
      <c r="E2881" s="5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</v>
      </c>
      <c r="P2881" s="5">
        <f t="shared" si="265"/>
        <v>29</v>
      </c>
      <c r="Q2881" s="27" t="str">
        <f t="shared" si="266"/>
        <v>theater</v>
      </c>
      <c r="R2881" s="27" t="str">
        <f t="shared" si="267"/>
        <v>plays</v>
      </c>
      <c r="S2881" s="14">
        <f t="shared" si="268"/>
        <v>42359.516909722217</v>
      </c>
      <c r="T2881" s="14">
        <f t="shared" si="269"/>
        <v>42389.516909722217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5">
        <v>12000</v>
      </c>
      <c r="E2882" s="5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</v>
      </c>
      <c r="P2882" s="5">
        <f t="shared" si="265"/>
        <v>96.55</v>
      </c>
      <c r="Q2882" s="27" t="str">
        <f t="shared" si="266"/>
        <v>theater</v>
      </c>
      <c r="R2882" s="27" t="str">
        <f t="shared" si="267"/>
        <v>plays</v>
      </c>
      <c r="S2882" s="14">
        <f t="shared" si="268"/>
        <v>42192.69736111111</v>
      </c>
      <c r="T2882" s="14">
        <f t="shared" si="269"/>
        <v>42236.503472222219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5">
        <v>5500</v>
      </c>
      <c r="E2883" s="5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ROUND(E2883/D2883,2)*100</f>
        <v>0</v>
      </c>
      <c r="P2883" s="5">
        <f t="shared" ref="P2883:P2946" si="271">IF(L2883=0,0,ROUND(E2883/L2883,2))</f>
        <v>0</v>
      </c>
      <c r="Q2883" s="27" t="str">
        <f t="shared" ref="Q2883:Q2946" si="272">IF((FIND("/",N2883,1)&gt;0),
LEFT(N2883,(FIND("/",N2883,1)-1)),N2883)</f>
        <v>theater</v>
      </c>
      <c r="R2883" s="27" t="str">
        <f t="shared" ref="R2883:R2946" si="273">IF((FIND("/",N2883,1)&gt;0),
RIGHT(N2883,(LEN(N2883)-1-LEN(Q2883))),"")</f>
        <v>plays</v>
      </c>
      <c r="S2883" s="14">
        <f t="shared" ref="S2883:S2946" si="274">(((J2883/60)/60)/24)+DATE(1970,1,1)+(-5/24)</f>
        <v>41916.389305555553</v>
      </c>
      <c r="T2883" s="14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5">
        <v>750</v>
      </c>
      <c r="E2884" s="5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34</v>
      </c>
      <c r="P2884" s="5">
        <f t="shared" si="271"/>
        <v>63</v>
      </c>
      <c r="Q2884" s="27" t="str">
        <f t="shared" si="272"/>
        <v>theater</v>
      </c>
      <c r="R2884" s="27" t="str">
        <f t="shared" si="273"/>
        <v>plays</v>
      </c>
      <c r="S2884" s="14">
        <f t="shared" si="274"/>
        <v>42461.387939814813</v>
      </c>
      <c r="T2884" s="14">
        <f t="shared" si="275"/>
        <v>42491.387939814813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5">
        <v>10000</v>
      </c>
      <c r="E2885" s="5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</v>
      </c>
      <c r="P2885" s="5">
        <f t="shared" si="271"/>
        <v>381.6</v>
      </c>
      <c r="Q2885" s="27" t="str">
        <f t="shared" si="272"/>
        <v>theater</v>
      </c>
      <c r="R2885" s="27" t="str">
        <f t="shared" si="273"/>
        <v>plays</v>
      </c>
      <c r="S2885" s="14">
        <f t="shared" si="274"/>
        <v>42370.694872685184</v>
      </c>
      <c r="T2885" s="14">
        <f t="shared" si="275"/>
        <v>42405.999305555553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5">
        <v>45000</v>
      </c>
      <c r="E2886" s="5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</v>
      </c>
      <c r="P2886" s="5">
        <f t="shared" si="271"/>
        <v>46.25</v>
      </c>
      <c r="Q2886" s="27" t="str">
        <f t="shared" si="272"/>
        <v>theater</v>
      </c>
      <c r="R2886" s="27" t="str">
        <f t="shared" si="273"/>
        <v>plays</v>
      </c>
      <c r="S2886" s="14">
        <f t="shared" si="274"/>
        <v>41948.518923611111</v>
      </c>
      <c r="T2886" s="14">
        <f t="shared" si="275"/>
        <v>41978.518923611111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5">
        <v>400</v>
      </c>
      <c r="E2887" s="5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33</v>
      </c>
      <c r="P2887" s="5">
        <f t="shared" si="271"/>
        <v>26</v>
      </c>
      <c r="Q2887" s="27" t="str">
        <f t="shared" si="272"/>
        <v>theater</v>
      </c>
      <c r="R2887" s="27" t="str">
        <f t="shared" si="273"/>
        <v>plays</v>
      </c>
      <c r="S2887" s="14">
        <f t="shared" si="274"/>
        <v>42046.868067129624</v>
      </c>
      <c r="T2887" s="14">
        <f t="shared" si="275"/>
        <v>42076.82640046296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5">
        <v>200</v>
      </c>
      <c r="E2888" s="5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5">
        <f t="shared" si="271"/>
        <v>10</v>
      </c>
      <c r="Q2888" s="27" t="str">
        <f t="shared" si="272"/>
        <v>theater</v>
      </c>
      <c r="R2888" s="27" t="str">
        <f t="shared" si="273"/>
        <v>plays</v>
      </c>
      <c r="S2888" s="14">
        <f t="shared" si="274"/>
        <v>42261.424583333333</v>
      </c>
      <c r="T2888" s="14">
        <f t="shared" si="275"/>
        <v>42265.957638888889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5">
        <v>3000</v>
      </c>
      <c r="E2889" s="5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</v>
      </c>
      <c r="P2889" s="5">
        <f t="shared" si="271"/>
        <v>5</v>
      </c>
      <c r="Q2889" s="27" t="str">
        <f t="shared" si="272"/>
        <v>theater</v>
      </c>
      <c r="R2889" s="27" t="str">
        <f t="shared" si="273"/>
        <v>plays</v>
      </c>
      <c r="S2889" s="14">
        <f t="shared" si="274"/>
        <v>41985.219027777777</v>
      </c>
      <c r="T2889" s="14">
        <f t="shared" si="275"/>
        <v>42015.219027777777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5">
        <v>30000</v>
      </c>
      <c r="E2890" s="5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>
        <f t="shared" si="271"/>
        <v>0</v>
      </c>
      <c r="Q2890" s="27" t="str">
        <f t="shared" si="272"/>
        <v>theater</v>
      </c>
      <c r="R2890" s="27" t="str">
        <f t="shared" si="273"/>
        <v>plays</v>
      </c>
      <c r="S2890" s="14">
        <f t="shared" si="274"/>
        <v>41922.326851851853</v>
      </c>
      <c r="T2890" s="14">
        <f t="shared" si="275"/>
        <v>41929.999305555553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5">
        <v>3000</v>
      </c>
      <c r="E2891" s="5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</v>
      </c>
      <c r="P2891" s="5">
        <f t="shared" si="271"/>
        <v>81.569999999999993</v>
      </c>
      <c r="Q2891" s="27" t="str">
        <f t="shared" si="272"/>
        <v>theater</v>
      </c>
      <c r="R2891" s="27" t="str">
        <f t="shared" si="273"/>
        <v>plays</v>
      </c>
      <c r="S2891" s="14">
        <f t="shared" si="274"/>
        <v>41850.654918981476</v>
      </c>
      <c r="T2891" s="14">
        <f t="shared" si="275"/>
        <v>41880.654918981476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5">
        <v>2000</v>
      </c>
      <c r="E2892" s="5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</v>
      </c>
      <c r="P2892" s="5">
        <f t="shared" si="271"/>
        <v>7</v>
      </c>
      <c r="Q2892" s="27" t="str">
        <f t="shared" si="272"/>
        <v>theater</v>
      </c>
      <c r="R2892" s="27" t="str">
        <f t="shared" si="273"/>
        <v>plays</v>
      </c>
      <c r="S2892" s="14">
        <f t="shared" si="274"/>
        <v>41831.534629629627</v>
      </c>
      <c r="T2892" s="14">
        <f t="shared" si="275"/>
        <v>41859.916666666664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5">
        <v>10000</v>
      </c>
      <c r="E2893" s="5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3</v>
      </c>
      <c r="P2893" s="5">
        <f t="shared" si="271"/>
        <v>27.3</v>
      </c>
      <c r="Q2893" s="27" t="str">
        <f t="shared" si="272"/>
        <v>theater</v>
      </c>
      <c r="R2893" s="27" t="str">
        <f t="shared" si="273"/>
        <v>plays</v>
      </c>
      <c r="S2893" s="14">
        <f t="shared" si="274"/>
        <v>42415.675092592595</v>
      </c>
      <c r="T2893" s="14">
        <f t="shared" si="275"/>
        <v>42475.633425925924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5">
        <v>5500</v>
      </c>
      <c r="E2894" s="5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</v>
      </c>
      <c r="P2894" s="5">
        <f t="shared" si="271"/>
        <v>29.41</v>
      </c>
      <c r="Q2894" s="27" t="str">
        <f t="shared" si="272"/>
        <v>theater</v>
      </c>
      <c r="R2894" s="27" t="str">
        <f t="shared" si="273"/>
        <v>plays</v>
      </c>
      <c r="S2894" s="14">
        <f t="shared" si="274"/>
        <v>41869.505833333329</v>
      </c>
      <c r="T2894" s="14">
        <f t="shared" si="275"/>
        <v>41876.666666666664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5">
        <v>5000</v>
      </c>
      <c r="E2895" s="5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1</v>
      </c>
      <c r="P2895" s="5">
        <f t="shared" si="271"/>
        <v>12.5</v>
      </c>
      <c r="Q2895" s="27" t="str">
        <f t="shared" si="272"/>
        <v>theater</v>
      </c>
      <c r="R2895" s="27" t="str">
        <f t="shared" si="273"/>
        <v>plays</v>
      </c>
      <c r="S2895" s="14">
        <f t="shared" si="274"/>
        <v>41953.564756944441</v>
      </c>
      <c r="T2895" s="14">
        <f t="shared" si="275"/>
        <v>42012.874999999993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5">
        <v>50000</v>
      </c>
      <c r="E2896" s="5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>
        <f t="shared" si="271"/>
        <v>0</v>
      </c>
      <c r="Q2896" s="27" t="str">
        <f t="shared" si="272"/>
        <v>theater</v>
      </c>
      <c r="R2896" s="27" t="str">
        <f t="shared" si="273"/>
        <v>plays</v>
      </c>
      <c r="S2896" s="14">
        <f t="shared" si="274"/>
        <v>42037.777951388889</v>
      </c>
      <c r="T2896" s="14">
        <f t="shared" si="275"/>
        <v>42097.736284722218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5">
        <v>500</v>
      </c>
      <c r="E2897" s="5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5</v>
      </c>
      <c r="P2897" s="5">
        <f t="shared" si="271"/>
        <v>5.75</v>
      </c>
      <c r="Q2897" s="27" t="str">
        <f t="shared" si="272"/>
        <v>theater</v>
      </c>
      <c r="R2897" s="27" t="str">
        <f t="shared" si="273"/>
        <v>plays</v>
      </c>
      <c r="S2897" s="14">
        <f t="shared" si="274"/>
        <v>41811.347129629627</v>
      </c>
      <c r="T2897" s="14">
        <f t="shared" si="275"/>
        <v>41812.666666666664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5">
        <v>3000</v>
      </c>
      <c r="E2898" s="5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21</v>
      </c>
      <c r="P2898" s="5">
        <f t="shared" si="271"/>
        <v>52.08</v>
      </c>
      <c r="Q2898" s="27" t="str">
        <f t="shared" si="272"/>
        <v>theater</v>
      </c>
      <c r="R2898" s="27" t="str">
        <f t="shared" si="273"/>
        <v>plays</v>
      </c>
      <c r="S2898" s="14">
        <f t="shared" si="274"/>
        <v>42701.700474537036</v>
      </c>
      <c r="T2898" s="14">
        <f t="shared" si="275"/>
        <v>42716.041666666664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5">
        <v>12000</v>
      </c>
      <c r="E2899" s="5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5</v>
      </c>
      <c r="P2899" s="5">
        <f t="shared" si="271"/>
        <v>183.33</v>
      </c>
      <c r="Q2899" s="27" t="str">
        <f t="shared" si="272"/>
        <v>theater</v>
      </c>
      <c r="R2899" s="27" t="str">
        <f t="shared" si="273"/>
        <v>plays</v>
      </c>
      <c r="S2899" s="14">
        <f t="shared" si="274"/>
        <v>42258.438171296293</v>
      </c>
      <c r="T2899" s="14">
        <f t="shared" si="275"/>
        <v>42288.436863425923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5">
        <v>7500</v>
      </c>
      <c r="E2900" s="5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</v>
      </c>
      <c r="P2900" s="5">
        <f t="shared" si="271"/>
        <v>26.33</v>
      </c>
      <c r="Q2900" s="27" t="str">
        <f t="shared" si="272"/>
        <v>theater</v>
      </c>
      <c r="R2900" s="27" t="str">
        <f t="shared" si="273"/>
        <v>plays</v>
      </c>
      <c r="S2900" s="14">
        <f t="shared" si="274"/>
        <v>42278.456631944442</v>
      </c>
      <c r="T2900" s="14">
        <f t="shared" si="275"/>
        <v>42308.456631944442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5">
        <v>10000</v>
      </c>
      <c r="E2901" s="5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>
        <f t="shared" si="271"/>
        <v>0</v>
      </c>
      <c r="Q2901" s="27" t="str">
        <f t="shared" si="272"/>
        <v>theater</v>
      </c>
      <c r="R2901" s="27" t="str">
        <f t="shared" si="273"/>
        <v>plays</v>
      </c>
      <c r="S2901" s="14">
        <f t="shared" si="274"/>
        <v>42514.869884259257</v>
      </c>
      <c r="T2901" s="14">
        <f t="shared" si="275"/>
        <v>42574.869884259257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5">
        <v>5500</v>
      </c>
      <c r="E2902" s="5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62</v>
      </c>
      <c r="P2902" s="5">
        <f t="shared" si="271"/>
        <v>486.43</v>
      </c>
      <c r="Q2902" s="27" t="str">
        <f t="shared" si="272"/>
        <v>theater</v>
      </c>
      <c r="R2902" s="27" t="str">
        <f t="shared" si="273"/>
        <v>plays</v>
      </c>
      <c r="S2902" s="14">
        <f t="shared" si="274"/>
        <v>41830.025833333333</v>
      </c>
      <c r="T2902" s="14">
        <f t="shared" si="275"/>
        <v>41860.025833333333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5">
        <v>750</v>
      </c>
      <c r="E2903" s="5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1</v>
      </c>
      <c r="P2903" s="5">
        <f t="shared" si="271"/>
        <v>3</v>
      </c>
      <c r="Q2903" s="27" t="str">
        <f t="shared" si="272"/>
        <v>theater</v>
      </c>
      <c r="R2903" s="27" t="str">
        <f t="shared" si="273"/>
        <v>plays</v>
      </c>
      <c r="S2903" s="14">
        <f t="shared" si="274"/>
        <v>41982.696053240739</v>
      </c>
      <c r="T2903" s="14">
        <f t="shared" si="275"/>
        <v>42042.696053240739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5">
        <v>150000</v>
      </c>
      <c r="E2904" s="5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0</v>
      </c>
      <c r="P2904" s="5">
        <f t="shared" si="271"/>
        <v>25</v>
      </c>
      <c r="Q2904" s="27" t="str">
        <f t="shared" si="272"/>
        <v>theater</v>
      </c>
      <c r="R2904" s="27" t="str">
        <f t="shared" si="273"/>
        <v>plays</v>
      </c>
      <c r="S2904" s="14">
        <f t="shared" si="274"/>
        <v>42210.231435185182</v>
      </c>
      <c r="T2904" s="14">
        <f t="shared" si="275"/>
        <v>42240.231435185182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5">
        <v>5000</v>
      </c>
      <c r="E2905" s="5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1</v>
      </c>
      <c r="P2905" s="5">
        <f t="shared" si="271"/>
        <v>9.75</v>
      </c>
      <c r="Q2905" s="27" t="str">
        <f t="shared" si="272"/>
        <v>theater</v>
      </c>
      <c r="R2905" s="27" t="str">
        <f t="shared" si="273"/>
        <v>plays</v>
      </c>
      <c r="S2905" s="14">
        <f t="shared" si="274"/>
        <v>42195.95854166666</v>
      </c>
      <c r="T2905" s="14">
        <f t="shared" si="275"/>
        <v>42255.95854166666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5">
        <v>1500</v>
      </c>
      <c r="E2906" s="5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5">
        <f t="shared" si="271"/>
        <v>18.75</v>
      </c>
      <c r="Q2906" s="27" t="str">
        <f t="shared" si="272"/>
        <v>theater</v>
      </c>
      <c r="R2906" s="27" t="str">
        <f t="shared" si="273"/>
        <v>plays</v>
      </c>
      <c r="S2906" s="14">
        <f t="shared" si="274"/>
        <v>41940.759618055556</v>
      </c>
      <c r="T2906" s="14">
        <f t="shared" si="275"/>
        <v>41952.291666666664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5">
        <v>3500</v>
      </c>
      <c r="E2907" s="5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18</v>
      </c>
      <c r="P2907" s="5">
        <f t="shared" si="271"/>
        <v>36.590000000000003</v>
      </c>
      <c r="Q2907" s="27" t="str">
        <f t="shared" si="272"/>
        <v>theater</v>
      </c>
      <c r="R2907" s="27" t="str">
        <f t="shared" si="273"/>
        <v>plays</v>
      </c>
      <c r="S2907" s="14">
        <f t="shared" si="274"/>
        <v>42605.848530092589</v>
      </c>
      <c r="T2907" s="14">
        <f t="shared" si="275"/>
        <v>42619.848530092589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5">
        <v>6000</v>
      </c>
      <c r="E2908" s="5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</v>
      </c>
      <c r="P2908" s="5">
        <f t="shared" si="271"/>
        <v>80.709999999999994</v>
      </c>
      <c r="Q2908" s="27" t="str">
        <f t="shared" si="272"/>
        <v>theater</v>
      </c>
      <c r="R2908" s="27" t="str">
        <f t="shared" si="273"/>
        <v>plays</v>
      </c>
      <c r="S2908" s="14">
        <f t="shared" si="274"/>
        <v>42199.440578703703</v>
      </c>
      <c r="T2908" s="14">
        <f t="shared" si="275"/>
        <v>42216.833333333336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5">
        <v>2500</v>
      </c>
      <c r="E2909" s="5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</v>
      </c>
      <c r="P2909" s="5">
        <f t="shared" si="271"/>
        <v>1</v>
      </c>
      <c r="Q2909" s="27" t="str">
        <f t="shared" si="272"/>
        <v>theater</v>
      </c>
      <c r="R2909" s="27" t="str">
        <f t="shared" si="273"/>
        <v>plays</v>
      </c>
      <c r="S2909" s="14">
        <f t="shared" si="274"/>
        <v>42444.669409722213</v>
      </c>
      <c r="T2909" s="14">
        <f t="shared" si="275"/>
        <v>42504.669409722213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5">
        <v>9600</v>
      </c>
      <c r="E2910" s="5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3</v>
      </c>
      <c r="P2910" s="5">
        <f t="shared" si="271"/>
        <v>52.8</v>
      </c>
      <c r="Q2910" s="27" t="str">
        <f t="shared" si="272"/>
        <v>theater</v>
      </c>
      <c r="R2910" s="27" t="str">
        <f t="shared" si="273"/>
        <v>plays</v>
      </c>
      <c r="S2910" s="14">
        <f t="shared" si="274"/>
        <v>42499.523368055547</v>
      </c>
      <c r="T2910" s="14">
        <f t="shared" si="275"/>
        <v>42529.523368055547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5">
        <v>180000</v>
      </c>
      <c r="E2911" s="5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0</v>
      </c>
      <c r="P2911" s="5">
        <f t="shared" si="271"/>
        <v>20</v>
      </c>
      <c r="Q2911" s="27" t="str">
        <f t="shared" si="272"/>
        <v>theater</v>
      </c>
      <c r="R2911" s="27" t="str">
        <f t="shared" si="273"/>
        <v>plays</v>
      </c>
      <c r="S2911" s="14">
        <f t="shared" si="274"/>
        <v>41929.057881944442</v>
      </c>
      <c r="T2911" s="14">
        <f t="shared" si="275"/>
        <v>41968.615277777775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5">
        <v>30000</v>
      </c>
      <c r="E2912" s="5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0</v>
      </c>
      <c r="P2912" s="5">
        <f t="shared" si="271"/>
        <v>1</v>
      </c>
      <c r="Q2912" s="27" t="str">
        <f t="shared" si="272"/>
        <v>theater</v>
      </c>
      <c r="R2912" s="27" t="str">
        <f t="shared" si="273"/>
        <v>plays</v>
      </c>
      <c r="S2912" s="14">
        <f t="shared" si="274"/>
        <v>42107.632951388885</v>
      </c>
      <c r="T2912" s="14">
        <f t="shared" si="275"/>
        <v>42167.632951388885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5">
        <v>1800</v>
      </c>
      <c r="E2913" s="5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37</v>
      </c>
      <c r="P2913" s="5">
        <f t="shared" si="271"/>
        <v>46.93</v>
      </c>
      <c r="Q2913" s="27" t="str">
        <f t="shared" si="272"/>
        <v>theater</v>
      </c>
      <c r="R2913" s="27" t="str">
        <f t="shared" si="273"/>
        <v>plays</v>
      </c>
      <c r="S2913" s="14">
        <f t="shared" si="274"/>
        <v>42142.560486111113</v>
      </c>
      <c r="T2913" s="14">
        <f t="shared" si="275"/>
        <v>42182.560486111113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5">
        <v>14440</v>
      </c>
      <c r="E2914" s="5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14.000000000000002</v>
      </c>
      <c r="P2914" s="5">
        <f t="shared" si="271"/>
        <v>78.08</v>
      </c>
      <c r="Q2914" s="27" t="str">
        <f t="shared" si="272"/>
        <v>theater</v>
      </c>
      <c r="R2914" s="27" t="str">
        <f t="shared" si="273"/>
        <v>plays</v>
      </c>
      <c r="S2914" s="14">
        <f t="shared" si="274"/>
        <v>42353.923310185179</v>
      </c>
      <c r="T2914" s="14">
        <f t="shared" si="275"/>
        <v>42383.923310185179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5">
        <v>10000</v>
      </c>
      <c r="E2915" s="5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</v>
      </c>
      <c r="P2915" s="5">
        <f t="shared" si="271"/>
        <v>1</v>
      </c>
      <c r="Q2915" s="27" t="str">
        <f t="shared" si="272"/>
        <v>theater</v>
      </c>
      <c r="R2915" s="27" t="str">
        <f t="shared" si="273"/>
        <v>plays</v>
      </c>
      <c r="S2915" s="14">
        <f t="shared" si="274"/>
        <v>41828.714571759258</v>
      </c>
      <c r="T2915" s="14">
        <f t="shared" si="275"/>
        <v>41888.714571759258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5">
        <v>25000</v>
      </c>
      <c r="E2916" s="5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0</v>
      </c>
      <c r="P2916" s="5">
        <f t="shared" si="271"/>
        <v>1</v>
      </c>
      <c r="Q2916" s="27" t="str">
        <f t="shared" si="272"/>
        <v>theater</v>
      </c>
      <c r="R2916" s="27" t="str">
        <f t="shared" si="273"/>
        <v>plays</v>
      </c>
      <c r="S2916" s="14">
        <f t="shared" si="274"/>
        <v>42017.699004629627</v>
      </c>
      <c r="T2916" s="14">
        <f t="shared" si="275"/>
        <v>42077.657337962963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5">
        <v>1000</v>
      </c>
      <c r="E2917" s="5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</v>
      </c>
      <c r="P2917" s="5">
        <f t="shared" si="271"/>
        <v>203.67</v>
      </c>
      <c r="Q2917" s="27" t="str">
        <f t="shared" si="272"/>
        <v>theater</v>
      </c>
      <c r="R2917" s="27" t="str">
        <f t="shared" si="273"/>
        <v>plays</v>
      </c>
      <c r="S2917" s="14">
        <f t="shared" si="274"/>
        <v>42415.189699074072</v>
      </c>
      <c r="T2917" s="14">
        <f t="shared" si="275"/>
        <v>42445.1480324074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5">
        <v>1850</v>
      </c>
      <c r="E2918" s="5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8</v>
      </c>
      <c r="P2918" s="5">
        <f t="shared" si="271"/>
        <v>20.71</v>
      </c>
      <c r="Q2918" s="27" t="str">
        <f t="shared" si="272"/>
        <v>theater</v>
      </c>
      <c r="R2918" s="27" t="str">
        <f t="shared" si="273"/>
        <v>plays</v>
      </c>
      <c r="S2918" s="14">
        <f t="shared" si="274"/>
        <v>41755.268391203703</v>
      </c>
      <c r="T2918" s="14">
        <f t="shared" si="275"/>
        <v>41778.268391203703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5">
        <v>2000</v>
      </c>
      <c r="E2919" s="5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22</v>
      </c>
      <c r="P2919" s="5">
        <f t="shared" si="271"/>
        <v>48.56</v>
      </c>
      <c r="Q2919" s="27" t="str">
        <f t="shared" si="272"/>
        <v>theater</v>
      </c>
      <c r="R2919" s="27" t="str">
        <f t="shared" si="273"/>
        <v>plays</v>
      </c>
      <c r="S2919" s="14">
        <f t="shared" si="274"/>
        <v>42245.026006944441</v>
      </c>
      <c r="T2919" s="14">
        <f t="shared" si="275"/>
        <v>42263.026006944441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5">
        <v>5000</v>
      </c>
      <c r="E2920" s="5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</v>
      </c>
      <c r="P2920" s="5">
        <f t="shared" si="271"/>
        <v>68.099999999999994</v>
      </c>
      <c r="Q2920" s="27" t="str">
        <f t="shared" si="272"/>
        <v>theater</v>
      </c>
      <c r="R2920" s="27" t="str">
        <f t="shared" si="273"/>
        <v>plays</v>
      </c>
      <c r="S2920" s="14">
        <f t="shared" si="274"/>
        <v>42278.421377314815</v>
      </c>
      <c r="T2920" s="14">
        <f t="shared" si="275"/>
        <v>42306.421377314815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5">
        <v>600</v>
      </c>
      <c r="E2921" s="5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9</v>
      </c>
      <c r="P2921" s="5">
        <f t="shared" si="271"/>
        <v>8.5</v>
      </c>
      <c r="Q2921" s="27" t="str">
        <f t="shared" si="272"/>
        <v>theater</v>
      </c>
      <c r="R2921" s="27" t="str">
        <f t="shared" si="273"/>
        <v>plays</v>
      </c>
      <c r="S2921" s="14">
        <f t="shared" si="274"/>
        <v>41826.411215277774</v>
      </c>
      <c r="T2921" s="14">
        <f t="shared" si="275"/>
        <v>41856.411215277774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5">
        <v>2500</v>
      </c>
      <c r="E2922" s="5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27</v>
      </c>
      <c r="P2922" s="5">
        <f t="shared" si="271"/>
        <v>51.62</v>
      </c>
      <c r="Q2922" s="27" t="str">
        <f t="shared" si="272"/>
        <v>theater</v>
      </c>
      <c r="R2922" s="27" t="str">
        <f t="shared" si="273"/>
        <v>plays</v>
      </c>
      <c r="S2922" s="14">
        <f t="shared" si="274"/>
        <v>42058.584143518521</v>
      </c>
      <c r="T2922" s="14">
        <f t="shared" si="275"/>
        <v>42088.54247685185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5">
        <v>100</v>
      </c>
      <c r="E2923" s="5">
        <v>129</v>
      </c>
      <c r="F2923" s="12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5">
        <f t="shared" si="271"/>
        <v>43</v>
      </c>
      <c r="Q2923" s="27" t="str">
        <f t="shared" si="272"/>
        <v>theater</v>
      </c>
      <c r="R2923" s="27" t="str">
        <f t="shared" si="273"/>
        <v>musical</v>
      </c>
      <c r="S2923" s="14">
        <f t="shared" si="274"/>
        <v>41877.678287037037</v>
      </c>
      <c r="T2923" s="14">
        <f t="shared" si="275"/>
        <v>41907.678287037037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5">
        <v>500</v>
      </c>
      <c r="E2924" s="5">
        <v>500</v>
      </c>
      <c r="F2924" s="12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5">
        <f t="shared" si="271"/>
        <v>83.33</v>
      </c>
      <c r="Q2924" s="27" t="str">
        <f t="shared" si="272"/>
        <v>theater</v>
      </c>
      <c r="R2924" s="27" t="str">
        <f t="shared" si="273"/>
        <v>musical</v>
      </c>
      <c r="S2924" s="14">
        <f t="shared" si="274"/>
        <v>42097.665821759256</v>
      </c>
      <c r="T2924" s="14">
        <f t="shared" si="275"/>
        <v>42142.665821759256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5">
        <v>300</v>
      </c>
      <c r="E2925" s="5">
        <v>300</v>
      </c>
      <c r="F2925" s="12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5">
        <f t="shared" si="271"/>
        <v>30</v>
      </c>
      <c r="Q2925" s="27" t="str">
        <f t="shared" si="272"/>
        <v>theater</v>
      </c>
      <c r="R2925" s="27" t="str">
        <f t="shared" si="273"/>
        <v>musical</v>
      </c>
      <c r="S2925" s="14">
        <f t="shared" si="274"/>
        <v>42012.944201388884</v>
      </c>
      <c r="T2925" s="14">
        <f t="shared" si="275"/>
        <v>42027.916666666664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5">
        <v>25000</v>
      </c>
      <c r="E2926" s="5">
        <v>25800</v>
      </c>
      <c r="F2926" s="12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</v>
      </c>
      <c r="P2926" s="5">
        <f t="shared" si="271"/>
        <v>175.51</v>
      </c>
      <c r="Q2926" s="27" t="str">
        <f t="shared" si="272"/>
        <v>theater</v>
      </c>
      <c r="R2926" s="27" t="str">
        <f t="shared" si="273"/>
        <v>musical</v>
      </c>
      <c r="S2926" s="14">
        <f t="shared" si="274"/>
        <v>42103.348495370366</v>
      </c>
      <c r="T2926" s="14">
        <f t="shared" si="275"/>
        <v>42132.957638888889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5">
        <v>45000</v>
      </c>
      <c r="E2927" s="5">
        <v>46100.69</v>
      </c>
      <c r="F2927" s="12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</v>
      </c>
      <c r="P2927" s="5">
        <f t="shared" si="271"/>
        <v>231.66</v>
      </c>
      <c r="Q2927" s="27" t="str">
        <f t="shared" si="272"/>
        <v>theater</v>
      </c>
      <c r="R2927" s="27" t="str">
        <f t="shared" si="273"/>
        <v>musical</v>
      </c>
      <c r="S2927" s="14">
        <f t="shared" si="274"/>
        <v>41863.375787037032</v>
      </c>
      <c r="T2927" s="14">
        <f t="shared" si="275"/>
        <v>41893.375787037032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5">
        <v>3000</v>
      </c>
      <c r="E2928" s="5">
        <v>3750</v>
      </c>
      <c r="F2928" s="12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5">
        <f t="shared" si="271"/>
        <v>75</v>
      </c>
      <c r="Q2928" s="27" t="str">
        <f t="shared" si="272"/>
        <v>theater</v>
      </c>
      <c r="R2928" s="27" t="str">
        <f t="shared" si="273"/>
        <v>musical</v>
      </c>
      <c r="S2928" s="14">
        <f t="shared" si="274"/>
        <v>42044.557627314811</v>
      </c>
      <c r="T2928" s="14">
        <f t="shared" si="275"/>
        <v>42058.557627314811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5">
        <v>1800</v>
      </c>
      <c r="E2929" s="5">
        <v>2355</v>
      </c>
      <c r="F2929" s="12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131</v>
      </c>
      <c r="P2929" s="5">
        <f t="shared" si="271"/>
        <v>112.14</v>
      </c>
      <c r="Q2929" s="27" t="str">
        <f t="shared" si="272"/>
        <v>theater</v>
      </c>
      <c r="R2929" s="27" t="str">
        <f t="shared" si="273"/>
        <v>musical</v>
      </c>
      <c r="S2929" s="14">
        <f t="shared" si="274"/>
        <v>41806.460983796293</v>
      </c>
      <c r="T2929" s="14">
        <f t="shared" si="275"/>
        <v>41835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5">
        <v>1000</v>
      </c>
      <c r="E2930" s="5">
        <v>1000</v>
      </c>
      <c r="F2930" s="12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5">
        <f t="shared" si="271"/>
        <v>41.67</v>
      </c>
      <c r="Q2930" s="27" t="str">
        <f t="shared" si="272"/>
        <v>theater</v>
      </c>
      <c r="R2930" s="27" t="str">
        <f t="shared" si="273"/>
        <v>musical</v>
      </c>
      <c r="S2930" s="14">
        <f t="shared" si="274"/>
        <v>42403.789884259262</v>
      </c>
      <c r="T2930" s="14">
        <f t="shared" si="275"/>
        <v>42433.789884259262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5">
        <v>8000</v>
      </c>
      <c r="E2931" s="5">
        <v>8165.55</v>
      </c>
      <c r="F2931" s="12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</v>
      </c>
      <c r="P2931" s="5">
        <f t="shared" si="271"/>
        <v>255.17</v>
      </c>
      <c r="Q2931" s="27" t="str">
        <f t="shared" si="272"/>
        <v>theater</v>
      </c>
      <c r="R2931" s="27" t="str">
        <f t="shared" si="273"/>
        <v>musical</v>
      </c>
      <c r="S2931" s="14">
        <f t="shared" si="274"/>
        <v>41754.355995370366</v>
      </c>
      <c r="T2931" s="14">
        <f t="shared" si="275"/>
        <v>41784.355995370366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5">
        <v>10000</v>
      </c>
      <c r="E2932" s="5">
        <v>10092</v>
      </c>
      <c r="F2932" s="1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101</v>
      </c>
      <c r="P2932" s="5">
        <f t="shared" si="271"/>
        <v>162.77000000000001</v>
      </c>
      <c r="Q2932" s="27" t="str">
        <f t="shared" si="272"/>
        <v>theater</v>
      </c>
      <c r="R2932" s="27" t="str">
        <f t="shared" si="273"/>
        <v>musical</v>
      </c>
      <c r="S2932" s="14">
        <f t="shared" si="274"/>
        <v>42101.375740740739</v>
      </c>
      <c r="T2932" s="14">
        <f t="shared" si="275"/>
        <v>42131.375740740739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5">
        <v>750</v>
      </c>
      <c r="E2933" s="5">
        <v>795</v>
      </c>
      <c r="F2933" s="12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5">
        <f t="shared" si="271"/>
        <v>88.33</v>
      </c>
      <c r="Q2933" s="27" t="str">
        <f t="shared" si="272"/>
        <v>theater</v>
      </c>
      <c r="R2933" s="27" t="str">
        <f t="shared" si="273"/>
        <v>musical</v>
      </c>
      <c r="S2933" s="14">
        <f t="shared" si="274"/>
        <v>41872.082905092589</v>
      </c>
      <c r="T2933" s="14">
        <f t="shared" si="275"/>
        <v>41897.047222222223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5">
        <v>3100</v>
      </c>
      <c r="E2934" s="5">
        <v>3258</v>
      </c>
      <c r="F2934" s="12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</v>
      </c>
      <c r="P2934" s="5">
        <f t="shared" si="271"/>
        <v>85.74</v>
      </c>
      <c r="Q2934" s="27" t="str">
        <f t="shared" si="272"/>
        <v>theater</v>
      </c>
      <c r="R2934" s="27" t="str">
        <f t="shared" si="273"/>
        <v>musical</v>
      </c>
      <c r="S2934" s="14">
        <f t="shared" si="274"/>
        <v>42024.956446759257</v>
      </c>
      <c r="T2934" s="14">
        <f t="shared" si="275"/>
        <v>42056.249999999993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5">
        <v>2500</v>
      </c>
      <c r="E2935" s="5">
        <v>2569</v>
      </c>
      <c r="F2935" s="12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103</v>
      </c>
      <c r="P2935" s="5">
        <f t="shared" si="271"/>
        <v>47.57</v>
      </c>
      <c r="Q2935" s="27" t="str">
        <f t="shared" si="272"/>
        <v>theater</v>
      </c>
      <c r="R2935" s="27" t="str">
        <f t="shared" si="273"/>
        <v>musical</v>
      </c>
      <c r="S2935" s="14">
        <f t="shared" si="274"/>
        <v>42495.748298611106</v>
      </c>
      <c r="T2935" s="14">
        <f t="shared" si="275"/>
        <v>42525.748298611106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5">
        <v>2500</v>
      </c>
      <c r="E2936" s="5">
        <v>2700</v>
      </c>
      <c r="F2936" s="12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5">
        <f t="shared" si="271"/>
        <v>72.97</v>
      </c>
      <c r="Q2936" s="27" t="str">
        <f t="shared" si="272"/>
        <v>theater</v>
      </c>
      <c r="R2936" s="27" t="str">
        <f t="shared" si="273"/>
        <v>musical</v>
      </c>
      <c r="S2936" s="14">
        <f t="shared" si="274"/>
        <v>41775.427824074075</v>
      </c>
      <c r="T2936" s="14">
        <f t="shared" si="275"/>
        <v>41805.427824074075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5">
        <v>3500</v>
      </c>
      <c r="E2937" s="5">
        <v>3531</v>
      </c>
      <c r="F2937" s="12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101</v>
      </c>
      <c r="P2937" s="5">
        <f t="shared" si="271"/>
        <v>90.54</v>
      </c>
      <c r="Q2937" s="27" t="str">
        <f t="shared" si="272"/>
        <v>theater</v>
      </c>
      <c r="R2937" s="27" t="str">
        <f t="shared" si="273"/>
        <v>musical</v>
      </c>
      <c r="S2937" s="14">
        <f t="shared" si="274"/>
        <v>42553.375092592592</v>
      </c>
      <c r="T2937" s="14">
        <f t="shared" si="275"/>
        <v>42611.499999999993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5">
        <v>1000</v>
      </c>
      <c r="E2938" s="5">
        <v>1280</v>
      </c>
      <c r="F2938" s="12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5">
        <f t="shared" si="271"/>
        <v>37.65</v>
      </c>
      <c r="Q2938" s="27" t="str">
        <f t="shared" si="272"/>
        <v>theater</v>
      </c>
      <c r="R2938" s="27" t="str">
        <f t="shared" si="273"/>
        <v>musical</v>
      </c>
      <c r="S2938" s="14">
        <f t="shared" si="274"/>
        <v>41912.442395833328</v>
      </c>
      <c r="T2938" s="14">
        <f t="shared" si="275"/>
        <v>41924.999305555553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5">
        <v>1500</v>
      </c>
      <c r="E2939" s="5">
        <v>2000</v>
      </c>
      <c r="F2939" s="12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</v>
      </c>
      <c r="P2939" s="5">
        <f t="shared" si="271"/>
        <v>36.36</v>
      </c>
      <c r="Q2939" s="27" t="str">
        <f t="shared" si="272"/>
        <v>theater</v>
      </c>
      <c r="R2939" s="27" t="str">
        <f t="shared" si="273"/>
        <v>musical</v>
      </c>
      <c r="S2939" s="14">
        <f t="shared" si="274"/>
        <v>41803.248993055553</v>
      </c>
      <c r="T2939" s="14">
        <f t="shared" si="275"/>
        <v>41833.248993055553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5">
        <v>4000</v>
      </c>
      <c r="E2940" s="5">
        <v>4055</v>
      </c>
      <c r="F2940" s="12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</v>
      </c>
      <c r="P2940" s="5">
        <f t="shared" si="271"/>
        <v>126.72</v>
      </c>
      <c r="Q2940" s="27" t="str">
        <f t="shared" si="272"/>
        <v>theater</v>
      </c>
      <c r="R2940" s="27" t="str">
        <f t="shared" si="273"/>
        <v>musical</v>
      </c>
      <c r="S2940" s="14">
        <f t="shared" si="274"/>
        <v>42004.495532407404</v>
      </c>
      <c r="T2940" s="14">
        <f t="shared" si="275"/>
        <v>42034.495532407404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5">
        <v>8000</v>
      </c>
      <c r="E2941" s="5">
        <v>8230</v>
      </c>
      <c r="F2941" s="12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103</v>
      </c>
      <c r="P2941" s="5">
        <f t="shared" si="271"/>
        <v>329.2</v>
      </c>
      <c r="Q2941" s="27" t="str">
        <f t="shared" si="272"/>
        <v>theater</v>
      </c>
      <c r="R2941" s="27" t="str">
        <f t="shared" si="273"/>
        <v>musical</v>
      </c>
      <c r="S2941" s="14">
        <f t="shared" si="274"/>
        <v>41845.60083333333</v>
      </c>
      <c r="T2941" s="14">
        <f t="shared" si="275"/>
        <v>41878.833333333328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5">
        <v>2500</v>
      </c>
      <c r="E2942" s="5">
        <v>2681</v>
      </c>
      <c r="F2942" s="1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</v>
      </c>
      <c r="P2942" s="5">
        <f t="shared" si="271"/>
        <v>81.239999999999995</v>
      </c>
      <c r="Q2942" s="27" t="str">
        <f t="shared" si="272"/>
        <v>theater</v>
      </c>
      <c r="R2942" s="27" t="str">
        <f t="shared" si="273"/>
        <v>musical</v>
      </c>
      <c r="S2942" s="14">
        <f t="shared" si="274"/>
        <v>41982.565023148149</v>
      </c>
      <c r="T2942" s="14">
        <f t="shared" si="275"/>
        <v>42022.565023148149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5">
        <v>25000</v>
      </c>
      <c r="E2943" s="5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0</v>
      </c>
      <c r="P2943" s="5">
        <f t="shared" si="271"/>
        <v>1</v>
      </c>
      <c r="Q2943" s="27" t="str">
        <f t="shared" si="272"/>
        <v>theater</v>
      </c>
      <c r="R2943" s="27" t="str">
        <f t="shared" si="273"/>
        <v>spaces</v>
      </c>
      <c r="S2943" s="14">
        <f t="shared" si="274"/>
        <v>42034.751793981479</v>
      </c>
      <c r="T2943" s="14">
        <f t="shared" si="275"/>
        <v>42064.751793981479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5">
        <v>200000</v>
      </c>
      <c r="E2944" s="5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</v>
      </c>
      <c r="P2944" s="5">
        <f t="shared" si="271"/>
        <v>202.23</v>
      </c>
      <c r="Q2944" s="27" t="str">
        <f t="shared" si="272"/>
        <v>theater</v>
      </c>
      <c r="R2944" s="27" t="str">
        <f t="shared" si="273"/>
        <v>spaces</v>
      </c>
      <c r="S2944" s="14">
        <f t="shared" si="274"/>
        <v>42334.595590277771</v>
      </c>
      <c r="T2944" s="14">
        <f t="shared" si="275"/>
        <v>42354.637499999997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5">
        <v>3000</v>
      </c>
      <c r="E2945" s="5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>
        <f t="shared" si="271"/>
        <v>0</v>
      </c>
      <c r="Q2945" s="27" t="str">
        <f t="shared" si="272"/>
        <v>theater</v>
      </c>
      <c r="R2945" s="27" t="str">
        <f t="shared" si="273"/>
        <v>spaces</v>
      </c>
      <c r="S2945" s="14">
        <f t="shared" si="274"/>
        <v>42076.921064814807</v>
      </c>
      <c r="T2945" s="14">
        <f t="shared" si="275"/>
        <v>42106.921064814807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5">
        <v>10000</v>
      </c>
      <c r="E2946" s="5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5">
        <f t="shared" si="271"/>
        <v>100</v>
      </c>
      <c r="Q2946" s="27" t="str">
        <f t="shared" si="272"/>
        <v>theater</v>
      </c>
      <c r="R2946" s="27" t="str">
        <f t="shared" si="273"/>
        <v>spaces</v>
      </c>
      <c r="S2946" s="14">
        <f t="shared" si="274"/>
        <v>42132.705995370365</v>
      </c>
      <c r="T2946" s="14">
        <f t="shared" si="275"/>
        <v>42162.705995370365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5">
        <v>50000</v>
      </c>
      <c r="E2947" s="5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ROUND(E2947/D2947,2)*100</f>
        <v>0</v>
      </c>
      <c r="P2947" s="5">
        <f t="shared" ref="P2947:P3010" si="277">IF(L2947=0,0,ROUND(E2947/L2947,2))</f>
        <v>0</v>
      </c>
      <c r="Q2947" s="27" t="str">
        <f t="shared" ref="Q2947:Q3010" si="278">IF((FIND("/",N2947,1)&gt;0),
LEFT(N2947,(FIND("/",N2947,1)-1)),N2947)</f>
        <v>theater</v>
      </c>
      <c r="R2947" s="27" t="str">
        <f t="shared" ref="R2947:R3010" si="279">IF((FIND("/",N2947,1)&gt;0),
RIGHT(N2947,(LEN(N2947)-1-LEN(Q2947))),"")</f>
        <v>spaces</v>
      </c>
      <c r="S2947" s="14">
        <f t="shared" ref="S2947:S3010" si="280">(((J2947/60)/60)/24)+DATE(1970,1,1)+(-5/24)</f>
        <v>42117.931250000001</v>
      </c>
      <c r="T2947" s="14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5">
        <v>2000</v>
      </c>
      <c r="E2948" s="5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</v>
      </c>
      <c r="P2948" s="5">
        <f t="shared" si="277"/>
        <v>1</v>
      </c>
      <c r="Q2948" s="27" t="str">
        <f t="shared" si="278"/>
        <v>theater</v>
      </c>
      <c r="R2948" s="27" t="str">
        <f t="shared" si="279"/>
        <v>spaces</v>
      </c>
      <c r="S2948" s="14">
        <f t="shared" si="280"/>
        <v>42567.322824074072</v>
      </c>
      <c r="T2948" s="14">
        <f t="shared" si="281"/>
        <v>42597.322824074072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5">
        <v>25000</v>
      </c>
      <c r="E2949" s="5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</v>
      </c>
      <c r="P2949" s="5">
        <f t="shared" si="277"/>
        <v>82.46</v>
      </c>
      <c r="Q2949" s="27" t="str">
        <f t="shared" si="278"/>
        <v>theater</v>
      </c>
      <c r="R2949" s="27" t="str">
        <f t="shared" si="279"/>
        <v>spaces</v>
      </c>
      <c r="S2949" s="14">
        <f t="shared" si="280"/>
        <v>42649.353784722225</v>
      </c>
      <c r="T2949" s="14">
        <f t="shared" si="281"/>
        <v>42698.507638888892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5">
        <v>500000</v>
      </c>
      <c r="E2950" s="5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0</v>
      </c>
      <c r="P2950" s="5">
        <f t="shared" si="277"/>
        <v>2.67</v>
      </c>
      <c r="Q2950" s="27" t="str">
        <f t="shared" si="278"/>
        <v>theater</v>
      </c>
      <c r="R2950" s="27" t="str">
        <f t="shared" si="279"/>
        <v>spaces</v>
      </c>
      <c r="S2950" s="14">
        <f t="shared" si="280"/>
        <v>42097.440891203696</v>
      </c>
      <c r="T2950" s="14">
        <f t="shared" si="281"/>
        <v>42157.440891203696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5">
        <v>1000</v>
      </c>
      <c r="E2951" s="5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3</v>
      </c>
      <c r="P2951" s="5">
        <f t="shared" si="277"/>
        <v>12.5</v>
      </c>
      <c r="Q2951" s="27" t="str">
        <f t="shared" si="278"/>
        <v>theater</v>
      </c>
      <c r="R2951" s="27" t="str">
        <f t="shared" si="279"/>
        <v>spaces</v>
      </c>
      <c r="S2951" s="14">
        <f t="shared" si="280"/>
        <v>42297.61478009259</v>
      </c>
      <c r="T2951" s="14">
        <f t="shared" si="281"/>
        <v>42327.656446759262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5">
        <v>5000000</v>
      </c>
      <c r="E2952" s="5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>
        <f t="shared" si="277"/>
        <v>0</v>
      </c>
      <c r="Q2952" s="27" t="str">
        <f t="shared" si="278"/>
        <v>theater</v>
      </c>
      <c r="R2952" s="27" t="str">
        <f t="shared" si="279"/>
        <v>spaces</v>
      </c>
      <c r="S2952" s="14">
        <f t="shared" si="280"/>
        <v>42362.156851851854</v>
      </c>
      <c r="T2952" s="14">
        <f t="shared" si="281"/>
        <v>42392.156851851854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5">
        <v>50000</v>
      </c>
      <c r="E2953" s="5">
        <v>1096</v>
      </c>
      <c r="F2953" s="12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</v>
      </c>
      <c r="P2953" s="5">
        <f t="shared" si="277"/>
        <v>18.899999999999999</v>
      </c>
      <c r="Q2953" s="27" t="str">
        <f t="shared" si="278"/>
        <v>theater</v>
      </c>
      <c r="R2953" s="27" t="str">
        <f t="shared" si="279"/>
        <v>spaces</v>
      </c>
      <c r="S2953" s="14">
        <f t="shared" si="280"/>
        <v>41872.594594907401</v>
      </c>
      <c r="T2953" s="14">
        <f t="shared" si="281"/>
        <v>41917.594594907401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5">
        <v>20000</v>
      </c>
      <c r="E2954" s="5">
        <v>1605</v>
      </c>
      <c r="F2954" s="12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</v>
      </c>
      <c r="P2954" s="5">
        <f t="shared" si="277"/>
        <v>200.63</v>
      </c>
      <c r="Q2954" s="27" t="str">
        <f t="shared" si="278"/>
        <v>theater</v>
      </c>
      <c r="R2954" s="27" t="str">
        <f t="shared" si="279"/>
        <v>spaces</v>
      </c>
      <c r="S2954" s="14">
        <f t="shared" si="280"/>
        <v>42628.481932870367</v>
      </c>
      <c r="T2954" s="14">
        <f t="shared" si="281"/>
        <v>42659.958333333336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5">
        <v>400000</v>
      </c>
      <c r="E2955" s="5">
        <v>605</v>
      </c>
      <c r="F2955" s="12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</v>
      </c>
      <c r="P2955" s="5">
        <f t="shared" si="277"/>
        <v>201.67</v>
      </c>
      <c r="Q2955" s="27" t="str">
        <f t="shared" si="278"/>
        <v>theater</v>
      </c>
      <c r="R2955" s="27" t="str">
        <f t="shared" si="279"/>
        <v>spaces</v>
      </c>
      <c r="S2955" s="14">
        <f t="shared" si="280"/>
        <v>42255.583576388883</v>
      </c>
      <c r="T2955" s="14">
        <f t="shared" si="281"/>
        <v>42285.583576388883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5">
        <v>15000</v>
      </c>
      <c r="E2956" s="5">
        <v>0</v>
      </c>
      <c r="F2956" s="12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>
        <f t="shared" si="277"/>
        <v>0</v>
      </c>
      <c r="Q2956" s="27" t="str">
        <f t="shared" si="278"/>
        <v>theater</v>
      </c>
      <c r="R2956" s="27" t="str">
        <f t="shared" si="279"/>
        <v>spaces</v>
      </c>
      <c r="S2956" s="14">
        <f t="shared" si="280"/>
        <v>42790.375034722216</v>
      </c>
      <c r="T2956" s="14">
        <f t="shared" si="281"/>
        <v>42810.333368055559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5">
        <v>1200</v>
      </c>
      <c r="E2957" s="5">
        <v>715</v>
      </c>
      <c r="F2957" s="12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60</v>
      </c>
      <c r="P2957" s="5">
        <f t="shared" si="277"/>
        <v>65</v>
      </c>
      <c r="Q2957" s="27" t="str">
        <f t="shared" si="278"/>
        <v>theater</v>
      </c>
      <c r="R2957" s="27" t="str">
        <f t="shared" si="279"/>
        <v>spaces</v>
      </c>
      <c r="S2957" s="14">
        <f t="shared" si="280"/>
        <v>42141.532974537033</v>
      </c>
      <c r="T2957" s="14">
        <f t="shared" si="281"/>
        <v>42171.532974537033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5">
        <v>7900</v>
      </c>
      <c r="E2958" s="5">
        <v>1322</v>
      </c>
      <c r="F2958" s="12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17</v>
      </c>
      <c r="P2958" s="5">
        <f t="shared" si="277"/>
        <v>66.099999999999994</v>
      </c>
      <c r="Q2958" s="27" t="str">
        <f t="shared" si="278"/>
        <v>theater</v>
      </c>
      <c r="R2958" s="27" t="str">
        <f t="shared" si="279"/>
        <v>spaces</v>
      </c>
      <c r="S2958" s="14">
        <f t="shared" si="280"/>
        <v>42464.750578703701</v>
      </c>
      <c r="T2958" s="14">
        <f t="shared" si="281"/>
        <v>42494.750578703701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5">
        <v>15000</v>
      </c>
      <c r="E2959" s="5">
        <v>280</v>
      </c>
      <c r="F2959" s="12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2</v>
      </c>
      <c r="P2959" s="5">
        <f t="shared" si="277"/>
        <v>93.33</v>
      </c>
      <c r="Q2959" s="27" t="str">
        <f t="shared" si="278"/>
        <v>theater</v>
      </c>
      <c r="R2959" s="27" t="str">
        <f t="shared" si="279"/>
        <v>spaces</v>
      </c>
      <c r="S2959" s="14">
        <f t="shared" si="280"/>
        <v>42030.80291666666</v>
      </c>
      <c r="T2959" s="14">
        <f t="shared" si="281"/>
        <v>42090.761249999996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5">
        <v>80000</v>
      </c>
      <c r="E2960" s="5">
        <v>0</v>
      </c>
      <c r="F2960" s="12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>
        <f t="shared" si="277"/>
        <v>0</v>
      </c>
      <c r="Q2960" s="27" t="str">
        <f t="shared" si="278"/>
        <v>theater</v>
      </c>
      <c r="R2960" s="27" t="str">
        <f t="shared" si="279"/>
        <v>spaces</v>
      </c>
      <c r="S2960" s="14">
        <f t="shared" si="280"/>
        <v>42438.570798611108</v>
      </c>
      <c r="T2960" s="14">
        <f t="shared" si="281"/>
        <v>42498.529131944444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5">
        <v>10000</v>
      </c>
      <c r="E2961" s="5">
        <v>0</v>
      </c>
      <c r="F2961" s="12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>
        <f t="shared" si="277"/>
        <v>0</v>
      </c>
      <c r="Q2961" s="27" t="str">
        <f t="shared" si="278"/>
        <v>theater</v>
      </c>
      <c r="R2961" s="27" t="str">
        <f t="shared" si="279"/>
        <v>spaces</v>
      </c>
      <c r="S2961" s="14">
        <f t="shared" si="280"/>
        <v>42497.800057870372</v>
      </c>
      <c r="T2961" s="14">
        <f t="shared" si="281"/>
        <v>42527.800057870372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5">
        <v>30000000</v>
      </c>
      <c r="E2962" s="5">
        <v>0</v>
      </c>
      <c r="F2962" s="1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>
        <f t="shared" si="277"/>
        <v>0</v>
      </c>
      <c r="Q2962" s="27" t="str">
        <f t="shared" si="278"/>
        <v>theater</v>
      </c>
      <c r="R2962" s="27" t="str">
        <f t="shared" si="279"/>
        <v>spaces</v>
      </c>
      <c r="S2962" s="14">
        <f t="shared" si="280"/>
        <v>41863.54887731481</v>
      </c>
      <c r="T2962" s="14">
        <f t="shared" si="281"/>
        <v>41893.54887731481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5">
        <v>5000</v>
      </c>
      <c r="E2963" s="5">
        <v>5481</v>
      </c>
      <c r="F2963" s="12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110.00000000000001</v>
      </c>
      <c r="P2963" s="5">
        <f t="shared" si="277"/>
        <v>50.75</v>
      </c>
      <c r="Q2963" s="27" t="str">
        <f t="shared" si="278"/>
        <v>theater</v>
      </c>
      <c r="R2963" s="27" t="str">
        <f t="shared" si="279"/>
        <v>plays</v>
      </c>
      <c r="S2963" s="14">
        <f t="shared" si="280"/>
        <v>42061.004155092589</v>
      </c>
      <c r="T2963" s="14">
        <f t="shared" si="281"/>
        <v>42088.958333333336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5">
        <v>1000</v>
      </c>
      <c r="E2964" s="5">
        <v>1218</v>
      </c>
      <c r="F2964" s="12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122</v>
      </c>
      <c r="P2964" s="5">
        <f t="shared" si="277"/>
        <v>60.9</v>
      </c>
      <c r="Q2964" s="27" t="str">
        <f t="shared" si="278"/>
        <v>theater</v>
      </c>
      <c r="R2964" s="27" t="str">
        <f t="shared" si="279"/>
        <v>plays</v>
      </c>
      <c r="S2964" s="14">
        <f t="shared" si="280"/>
        <v>42036.035949074074</v>
      </c>
      <c r="T2964" s="14">
        <f t="shared" si="281"/>
        <v>42064.082638888889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5">
        <v>10000</v>
      </c>
      <c r="E2965" s="5">
        <v>10685</v>
      </c>
      <c r="F2965" s="12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107</v>
      </c>
      <c r="P2965" s="5">
        <f t="shared" si="277"/>
        <v>109.03</v>
      </c>
      <c r="Q2965" s="27" t="str">
        <f t="shared" si="278"/>
        <v>theater</v>
      </c>
      <c r="R2965" s="27" t="str">
        <f t="shared" si="279"/>
        <v>plays</v>
      </c>
      <c r="S2965" s="14">
        <f t="shared" si="280"/>
        <v>42157.26185185185</v>
      </c>
      <c r="T2965" s="14">
        <f t="shared" si="281"/>
        <v>42187.26185185185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5">
        <v>5000</v>
      </c>
      <c r="E2966" s="5">
        <v>5035.6899999999996</v>
      </c>
      <c r="F2966" s="12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101</v>
      </c>
      <c r="P2966" s="5">
        <f t="shared" si="277"/>
        <v>25.69</v>
      </c>
      <c r="Q2966" s="27" t="str">
        <f t="shared" si="278"/>
        <v>theater</v>
      </c>
      <c r="R2966" s="27" t="str">
        <f t="shared" si="279"/>
        <v>plays</v>
      </c>
      <c r="S2966" s="14">
        <f t="shared" si="280"/>
        <v>41827.701608796291</v>
      </c>
      <c r="T2966" s="14">
        <f t="shared" si="281"/>
        <v>41857.688888888886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5">
        <v>1500</v>
      </c>
      <c r="E2967" s="5">
        <v>1635</v>
      </c>
      <c r="F2967" s="12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5">
        <f t="shared" si="277"/>
        <v>41.92</v>
      </c>
      <c r="Q2967" s="27" t="str">
        <f t="shared" si="278"/>
        <v>theater</v>
      </c>
      <c r="R2967" s="27" t="str">
        <f t="shared" si="279"/>
        <v>plays</v>
      </c>
      <c r="S2967" s="14">
        <f t="shared" si="280"/>
        <v>42162.521215277775</v>
      </c>
      <c r="T2967" s="14">
        <f t="shared" si="281"/>
        <v>42192.521215277775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5">
        <v>10000</v>
      </c>
      <c r="E2968" s="5">
        <v>11363</v>
      </c>
      <c r="F2968" s="12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113.99999999999999</v>
      </c>
      <c r="P2968" s="5">
        <f t="shared" si="277"/>
        <v>88.77</v>
      </c>
      <c r="Q2968" s="27" t="str">
        <f t="shared" si="278"/>
        <v>theater</v>
      </c>
      <c r="R2968" s="27" t="str">
        <f t="shared" si="279"/>
        <v>plays</v>
      </c>
      <c r="S2968" s="14">
        <f t="shared" si="280"/>
        <v>42233.530231481483</v>
      </c>
      <c r="T2968" s="14">
        <f t="shared" si="281"/>
        <v>42263.530231481483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5">
        <v>5000</v>
      </c>
      <c r="E2969" s="5">
        <v>5696</v>
      </c>
      <c r="F2969" s="12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113.99999999999999</v>
      </c>
      <c r="P2969" s="5">
        <f t="shared" si="277"/>
        <v>80.23</v>
      </c>
      <c r="Q2969" s="27" t="str">
        <f t="shared" si="278"/>
        <v>theater</v>
      </c>
      <c r="R2969" s="27" t="str">
        <f t="shared" si="279"/>
        <v>plays</v>
      </c>
      <c r="S2969" s="14">
        <f t="shared" si="280"/>
        <v>42041.989490740736</v>
      </c>
      <c r="T2969" s="14">
        <f t="shared" si="281"/>
        <v>42071.947824074072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5">
        <v>3500</v>
      </c>
      <c r="E2970" s="5">
        <v>3710</v>
      </c>
      <c r="F2970" s="12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5">
        <f t="shared" si="277"/>
        <v>78.94</v>
      </c>
      <c r="Q2970" s="27" t="str">
        <f t="shared" si="278"/>
        <v>theater</v>
      </c>
      <c r="R2970" s="27" t="str">
        <f t="shared" si="279"/>
        <v>plays</v>
      </c>
      <c r="S2970" s="14">
        <f t="shared" si="280"/>
        <v>42585.315509259257</v>
      </c>
      <c r="T2970" s="14">
        <f t="shared" si="281"/>
        <v>42598.957638888889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5">
        <v>1000</v>
      </c>
      <c r="E2971" s="5">
        <v>1625</v>
      </c>
      <c r="F2971" s="12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163</v>
      </c>
      <c r="P2971" s="5">
        <f t="shared" si="277"/>
        <v>95.59</v>
      </c>
      <c r="Q2971" s="27" t="str">
        <f t="shared" si="278"/>
        <v>theater</v>
      </c>
      <c r="R2971" s="27" t="str">
        <f t="shared" si="279"/>
        <v>plays</v>
      </c>
      <c r="S2971" s="14">
        <f t="shared" si="280"/>
        <v>42097.578159722216</v>
      </c>
      <c r="T2971" s="14">
        <f t="shared" si="281"/>
        <v>42127.743750000001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5">
        <v>6000</v>
      </c>
      <c r="E2972" s="5">
        <v>6360</v>
      </c>
      <c r="F2972" s="1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5">
        <f t="shared" si="277"/>
        <v>69.89</v>
      </c>
      <c r="Q2972" s="27" t="str">
        <f t="shared" si="278"/>
        <v>theater</v>
      </c>
      <c r="R2972" s="27" t="str">
        <f t="shared" si="279"/>
        <v>plays</v>
      </c>
      <c r="S2972" s="14">
        <f t="shared" si="280"/>
        <v>41808.461238425924</v>
      </c>
      <c r="T2972" s="14">
        <f t="shared" si="281"/>
        <v>41838.461238425924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5">
        <v>3200</v>
      </c>
      <c r="E2973" s="5">
        <v>3205</v>
      </c>
      <c r="F2973" s="12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</v>
      </c>
      <c r="P2973" s="5">
        <f t="shared" si="277"/>
        <v>74.53</v>
      </c>
      <c r="Q2973" s="27" t="str">
        <f t="shared" si="278"/>
        <v>theater</v>
      </c>
      <c r="R2973" s="27" t="str">
        <f t="shared" si="279"/>
        <v>plays</v>
      </c>
      <c r="S2973" s="14">
        <f t="shared" si="280"/>
        <v>41852.449976851851</v>
      </c>
      <c r="T2973" s="14">
        <f t="shared" si="281"/>
        <v>41882.449976851851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5">
        <v>2000</v>
      </c>
      <c r="E2974" s="5">
        <v>2107</v>
      </c>
      <c r="F2974" s="12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</v>
      </c>
      <c r="P2974" s="5">
        <f t="shared" si="277"/>
        <v>123.94</v>
      </c>
      <c r="Q2974" s="27" t="str">
        <f t="shared" si="278"/>
        <v>theater</v>
      </c>
      <c r="R2974" s="27" t="str">
        <f t="shared" si="279"/>
        <v>plays</v>
      </c>
      <c r="S2974" s="14">
        <f t="shared" si="280"/>
        <v>42693.90185185185</v>
      </c>
      <c r="T2974" s="14">
        <f t="shared" si="281"/>
        <v>42708.833333333336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5">
        <v>5000</v>
      </c>
      <c r="E2975" s="5">
        <v>8740</v>
      </c>
      <c r="F2975" s="12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175</v>
      </c>
      <c r="P2975" s="5">
        <f t="shared" si="277"/>
        <v>264.85000000000002</v>
      </c>
      <c r="Q2975" s="27" t="str">
        <f t="shared" si="278"/>
        <v>theater</v>
      </c>
      <c r="R2975" s="27" t="str">
        <f t="shared" si="279"/>
        <v>plays</v>
      </c>
      <c r="S2975" s="14">
        <f t="shared" si="280"/>
        <v>42341.610046296293</v>
      </c>
      <c r="T2975" s="14">
        <f t="shared" si="281"/>
        <v>42369.958333333336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5">
        <v>5000</v>
      </c>
      <c r="E2976" s="5">
        <v>5100</v>
      </c>
      <c r="F2976" s="12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5">
        <f t="shared" si="277"/>
        <v>58.62</v>
      </c>
      <c r="Q2976" s="27" t="str">
        <f t="shared" si="278"/>
        <v>theater</v>
      </c>
      <c r="R2976" s="27" t="str">
        <f t="shared" si="279"/>
        <v>plays</v>
      </c>
      <c r="S2976" s="14">
        <f t="shared" si="280"/>
        <v>41879.852673611109</v>
      </c>
      <c r="T2976" s="14">
        <f t="shared" si="281"/>
        <v>41907.857638888883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5">
        <v>8000</v>
      </c>
      <c r="E2977" s="5">
        <v>8010</v>
      </c>
      <c r="F2977" s="12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</v>
      </c>
      <c r="P2977" s="5">
        <f t="shared" si="277"/>
        <v>70.88</v>
      </c>
      <c r="Q2977" s="27" t="str">
        <f t="shared" si="278"/>
        <v>theater</v>
      </c>
      <c r="R2977" s="27" t="str">
        <f t="shared" si="279"/>
        <v>plays</v>
      </c>
      <c r="S2977" s="14">
        <f t="shared" si="280"/>
        <v>41941.475532407407</v>
      </c>
      <c r="T2977" s="14">
        <f t="shared" si="281"/>
        <v>41969.916666666664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5">
        <v>70</v>
      </c>
      <c r="E2978" s="5">
        <v>120</v>
      </c>
      <c r="F2978" s="12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</v>
      </c>
      <c r="P2978" s="5">
        <f t="shared" si="277"/>
        <v>8.57</v>
      </c>
      <c r="Q2978" s="27" t="str">
        <f t="shared" si="278"/>
        <v>theater</v>
      </c>
      <c r="R2978" s="27" t="str">
        <f t="shared" si="279"/>
        <v>plays</v>
      </c>
      <c r="S2978" s="14">
        <f t="shared" si="280"/>
        <v>42425.522337962961</v>
      </c>
      <c r="T2978" s="14">
        <f t="shared" si="281"/>
        <v>42442.291666666664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5">
        <v>3000</v>
      </c>
      <c r="E2979" s="5">
        <v>3407</v>
      </c>
      <c r="F2979" s="12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113.99999999999999</v>
      </c>
      <c r="P2979" s="5">
        <f t="shared" si="277"/>
        <v>113.57</v>
      </c>
      <c r="Q2979" s="27" t="str">
        <f t="shared" si="278"/>
        <v>theater</v>
      </c>
      <c r="R2979" s="27" t="str">
        <f t="shared" si="279"/>
        <v>plays</v>
      </c>
      <c r="S2979" s="14">
        <f t="shared" si="280"/>
        <v>42026.672847222224</v>
      </c>
      <c r="T2979" s="14">
        <f t="shared" si="281"/>
        <v>42085.884722222218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5">
        <v>750</v>
      </c>
      <c r="E2980" s="5">
        <v>971</v>
      </c>
      <c r="F2980" s="12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</v>
      </c>
      <c r="P2980" s="5">
        <f t="shared" si="277"/>
        <v>60.69</v>
      </c>
      <c r="Q2980" s="27" t="str">
        <f t="shared" si="278"/>
        <v>theater</v>
      </c>
      <c r="R2980" s="27" t="str">
        <f t="shared" si="279"/>
        <v>plays</v>
      </c>
      <c r="S2980" s="14">
        <f t="shared" si="280"/>
        <v>41922.432256944441</v>
      </c>
      <c r="T2980" s="14">
        <f t="shared" si="281"/>
        <v>41932.040972222218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5">
        <v>5000</v>
      </c>
      <c r="E2981" s="5">
        <v>5070</v>
      </c>
      <c r="F2981" s="12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</v>
      </c>
      <c r="P2981" s="5">
        <f t="shared" si="277"/>
        <v>110.22</v>
      </c>
      <c r="Q2981" s="27" t="str">
        <f t="shared" si="278"/>
        <v>theater</v>
      </c>
      <c r="R2981" s="27" t="str">
        <f t="shared" si="279"/>
        <v>plays</v>
      </c>
      <c r="S2981" s="14">
        <f t="shared" si="280"/>
        <v>41993.616006944438</v>
      </c>
      <c r="T2981" s="14">
        <f t="shared" si="281"/>
        <v>42010.041666666664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5">
        <v>3000</v>
      </c>
      <c r="E2982" s="5">
        <v>3275</v>
      </c>
      <c r="F2982" s="1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109.00000000000001</v>
      </c>
      <c r="P2982" s="5">
        <f t="shared" si="277"/>
        <v>136.46</v>
      </c>
      <c r="Q2982" s="27" t="str">
        <f t="shared" si="278"/>
        <v>theater</v>
      </c>
      <c r="R2982" s="27" t="str">
        <f t="shared" si="279"/>
        <v>plays</v>
      </c>
      <c r="S2982" s="14">
        <f t="shared" si="280"/>
        <v>42219.70752314815</v>
      </c>
      <c r="T2982" s="14">
        <f t="shared" si="281"/>
        <v>42239.874999999993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5">
        <v>4000</v>
      </c>
      <c r="E2983" s="5">
        <v>5157</v>
      </c>
      <c r="F2983" s="12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129</v>
      </c>
      <c r="P2983" s="5">
        <f t="shared" si="277"/>
        <v>53.16</v>
      </c>
      <c r="Q2983" s="27" t="str">
        <f t="shared" si="278"/>
        <v>theater</v>
      </c>
      <c r="R2983" s="27" t="str">
        <f t="shared" si="279"/>
        <v>spaces</v>
      </c>
      <c r="S2983" s="14">
        <f t="shared" si="280"/>
        <v>42225.351342592585</v>
      </c>
      <c r="T2983" s="14">
        <f t="shared" si="281"/>
        <v>42270.351342592585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5">
        <v>5000</v>
      </c>
      <c r="E2984" s="5">
        <v>5103</v>
      </c>
      <c r="F2984" s="12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</v>
      </c>
      <c r="P2984" s="5">
        <f t="shared" si="277"/>
        <v>86.49</v>
      </c>
      <c r="Q2984" s="27" t="str">
        <f t="shared" si="278"/>
        <v>theater</v>
      </c>
      <c r="R2984" s="27" t="str">
        <f t="shared" si="279"/>
        <v>spaces</v>
      </c>
      <c r="S2984" s="14">
        <f t="shared" si="280"/>
        <v>42381.478506944441</v>
      </c>
      <c r="T2984" s="14">
        <f t="shared" si="281"/>
        <v>42411.478506944441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5">
        <v>116000</v>
      </c>
      <c r="E2985" s="5">
        <v>169985.91</v>
      </c>
      <c r="F2985" s="12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147</v>
      </c>
      <c r="P2985" s="5">
        <f t="shared" si="277"/>
        <v>155.24</v>
      </c>
      <c r="Q2985" s="27" t="str">
        <f t="shared" si="278"/>
        <v>theater</v>
      </c>
      <c r="R2985" s="27" t="str">
        <f t="shared" si="279"/>
        <v>spaces</v>
      </c>
      <c r="S2985" s="14">
        <f t="shared" si="280"/>
        <v>41894.424027777779</v>
      </c>
      <c r="T2985" s="14">
        <f t="shared" si="281"/>
        <v>41954.465694444443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5">
        <v>25000</v>
      </c>
      <c r="E2986" s="5">
        <v>25088</v>
      </c>
      <c r="F2986" s="12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</v>
      </c>
      <c r="P2986" s="5">
        <f t="shared" si="277"/>
        <v>115.08</v>
      </c>
      <c r="Q2986" s="27" t="str">
        <f t="shared" si="278"/>
        <v>theater</v>
      </c>
      <c r="R2986" s="27" t="str">
        <f t="shared" si="279"/>
        <v>spaces</v>
      </c>
      <c r="S2986" s="14">
        <f t="shared" si="280"/>
        <v>42576.070381944439</v>
      </c>
      <c r="T2986" s="14">
        <f t="shared" si="281"/>
        <v>42606.070381944439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5">
        <v>10000</v>
      </c>
      <c r="E2987" s="5">
        <v>12165</v>
      </c>
      <c r="F2987" s="12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122</v>
      </c>
      <c r="P2987" s="5">
        <f t="shared" si="277"/>
        <v>109.59</v>
      </c>
      <c r="Q2987" s="27" t="str">
        <f t="shared" si="278"/>
        <v>theater</v>
      </c>
      <c r="R2987" s="27" t="str">
        <f t="shared" si="279"/>
        <v>spaces</v>
      </c>
      <c r="S2987" s="14">
        <f t="shared" si="280"/>
        <v>42654.765370370362</v>
      </c>
      <c r="T2987" s="14">
        <f t="shared" si="281"/>
        <v>42673.958333333336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5">
        <v>2400</v>
      </c>
      <c r="E2988" s="5">
        <v>2532</v>
      </c>
      <c r="F2988" s="12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106</v>
      </c>
      <c r="P2988" s="5">
        <f t="shared" si="277"/>
        <v>45.21</v>
      </c>
      <c r="Q2988" s="27" t="str">
        <f t="shared" si="278"/>
        <v>theater</v>
      </c>
      <c r="R2988" s="27" t="str">
        <f t="shared" si="279"/>
        <v>spaces</v>
      </c>
      <c r="S2988" s="14">
        <f t="shared" si="280"/>
        <v>42431.29173611111</v>
      </c>
      <c r="T2988" s="14">
        <f t="shared" si="281"/>
        <v>42491.250069444439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5">
        <v>25000</v>
      </c>
      <c r="E2989" s="5">
        <v>27600.2</v>
      </c>
      <c r="F2989" s="12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110.00000000000001</v>
      </c>
      <c r="P2989" s="5">
        <f t="shared" si="277"/>
        <v>104.15</v>
      </c>
      <c r="Q2989" s="27" t="str">
        <f t="shared" si="278"/>
        <v>theater</v>
      </c>
      <c r="R2989" s="27" t="str">
        <f t="shared" si="279"/>
        <v>spaces</v>
      </c>
      <c r="S2989" s="14">
        <f t="shared" si="280"/>
        <v>42627.098969907405</v>
      </c>
      <c r="T2989" s="14">
        <f t="shared" si="281"/>
        <v>42655.791666666664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5">
        <v>1000</v>
      </c>
      <c r="E2990" s="5">
        <v>1000</v>
      </c>
      <c r="F2990" s="12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5">
        <f t="shared" si="277"/>
        <v>35.71</v>
      </c>
      <c r="Q2990" s="27" t="str">
        <f t="shared" si="278"/>
        <v>theater</v>
      </c>
      <c r="R2990" s="27" t="str">
        <f t="shared" si="279"/>
        <v>spaces</v>
      </c>
      <c r="S2990" s="14">
        <f t="shared" si="280"/>
        <v>42511.153715277782</v>
      </c>
      <c r="T2990" s="14">
        <f t="shared" si="281"/>
        <v>42541.153715277782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5">
        <v>20000</v>
      </c>
      <c r="E2991" s="5">
        <v>35307</v>
      </c>
      <c r="F2991" s="12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177</v>
      </c>
      <c r="P2991" s="5">
        <f t="shared" si="277"/>
        <v>97</v>
      </c>
      <c r="Q2991" s="27" t="str">
        <f t="shared" si="278"/>
        <v>theater</v>
      </c>
      <c r="R2991" s="27" t="str">
        <f t="shared" si="279"/>
        <v>spaces</v>
      </c>
      <c r="S2991" s="14">
        <f t="shared" si="280"/>
        <v>42336.812060185184</v>
      </c>
      <c r="T2991" s="14">
        <f t="shared" si="281"/>
        <v>42358.999305555553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5">
        <v>10000</v>
      </c>
      <c r="E2992" s="5">
        <v>10000</v>
      </c>
      <c r="F2992" s="1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5">
        <f t="shared" si="277"/>
        <v>370.37</v>
      </c>
      <c r="Q2992" s="27" t="str">
        <f t="shared" si="278"/>
        <v>theater</v>
      </c>
      <c r="R2992" s="27" t="str">
        <f t="shared" si="279"/>
        <v>spaces</v>
      </c>
      <c r="S2992" s="14">
        <f t="shared" si="280"/>
        <v>42341.365972222215</v>
      </c>
      <c r="T2992" s="14">
        <f t="shared" si="281"/>
        <v>42376.365972222215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5">
        <v>8500</v>
      </c>
      <c r="E2993" s="5">
        <v>8780</v>
      </c>
      <c r="F2993" s="12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</v>
      </c>
      <c r="P2993" s="5">
        <f t="shared" si="277"/>
        <v>94.41</v>
      </c>
      <c r="Q2993" s="27" t="str">
        <f t="shared" si="278"/>
        <v>theater</v>
      </c>
      <c r="R2993" s="27" t="str">
        <f t="shared" si="279"/>
        <v>spaces</v>
      </c>
      <c r="S2993" s="14">
        <f t="shared" si="280"/>
        <v>42740.628819444442</v>
      </c>
      <c r="T2993" s="14">
        <f t="shared" si="281"/>
        <v>42762.628819444442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5">
        <v>3000</v>
      </c>
      <c r="E2994" s="5">
        <v>3135</v>
      </c>
      <c r="F2994" s="12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105</v>
      </c>
      <c r="P2994" s="5">
        <f t="shared" si="277"/>
        <v>48.98</v>
      </c>
      <c r="Q2994" s="27" t="str">
        <f t="shared" si="278"/>
        <v>theater</v>
      </c>
      <c r="R2994" s="27" t="str">
        <f t="shared" si="279"/>
        <v>spaces</v>
      </c>
      <c r="S2994" s="14">
        <f t="shared" si="280"/>
        <v>42622.559143518512</v>
      </c>
      <c r="T2994" s="14">
        <f t="shared" si="281"/>
        <v>42652.559143518512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5">
        <v>1000</v>
      </c>
      <c r="E2995" s="5">
        <v>1003</v>
      </c>
      <c r="F2995" s="12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</v>
      </c>
      <c r="P2995" s="5">
        <f t="shared" si="277"/>
        <v>45.59</v>
      </c>
      <c r="Q2995" s="27" t="str">
        <f t="shared" si="278"/>
        <v>theater</v>
      </c>
      <c r="R2995" s="27" t="str">
        <f t="shared" si="279"/>
        <v>spaces</v>
      </c>
      <c r="S2995" s="14">
        <f t="shared" si="280"/>
        <v>42390.63040509259</v>
      </c>
      <c r="T2995" s="14">
        <f t="shared" si="281"/>
        <v>42420.63040509259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5">
        <v>300</v>
      </c>
      <c r="E2996" s="5">
        <v>1373.24</v>
      </c>
      <c r="F2996" s="12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458</v>
      </c>
      <c r="P2996" s="5">
        <f t="shared" si="277"/>
        <v>23.28</v>
      </c>
      <c r="Q2996" s="27" t="str">
        <f t="shared" si="278"/>
        <v>theater</v>
      </c>
      <c r="R2996" s="27" t="str">
        <f t="shared" si="279"/>
        <v>spaces</v>
      </c>
      <c r="S2996" s="14">
        <f t="shared" si="280"/>
        <v>41885.270509259259</v>
      </c>
      <c r="T2996" s="14">
        <f t="shared" si="281"/>
        <v>41915.270509259259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5">
        <v>15000</v>
      </c>
      <c r="E2997" s="5">
        <v>15744</v>
      </c>
      <c r="F2997" s="12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105</v>
      </c>
      <c r="P2997" s="5">
        <f t="shared" si="277"/>
        <v>63.23</v>
      </c>
      <c r="Q2997" s="27" t="str">
        <f t="shared" si="278"/>
        <v>theater</v>
      </c>
      <c r="R2997" s="27" t="str">
        <f t="shared" si="279"/>
        <v>spaces</v>
      </c>
      <c r="S2997" s="14">
        <f t="shared" si="280"/>
        <v>42724.456840277773</v>
      </c>
      <c r="T2997" s="14">
        <f t="shared" si="281"/>
        <v>42754.456840277773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5">
        <v>35000</v>
      </c>
      <c r="E2998" s="5">
        <v>60180</v>
      </c>
      <c r="F2998" s="12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172</v>
      </c>
      <c r="P2998" s="5">
        <f t="shared" si="277"/>
        <v>153.52000000000001</v>
      </c>
      <c r="Q2998" s="27" t="str">
        <f t="shared" si="278"/>
        <v>theater</v>
      </c>
      <c r="R2998" s="27" t="str">
        <f t="shared" si="279"/>
        <v>spaces</v>
      </c>
      <c r="S2998" s="14">
        <f t="shared" si="280"/>
        <v>42090.70416666667</v>
      </c>
      <c r="T2998" s="14">
        <f t="shared" si="281"/>
        <v>42150.70416666667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5">
        <v>10000</v>
      </c>
      <c r="E2999" s="5">
        <v>10373</v>
      </c>
      <c r="F2999" s="12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104</v>
      </c>
      <c r="P2999" s="5">
        <f t="shared" si="277"/>
        <v>90.2</v>
      </c>
      <c r="Q2999" s="27" t="str">
        <f t="shared" si="278"/>
        <v>theater</v>
      </c>
      <c r="R2999" s="27" t="str">
        <f t="shared" si="279"/>
        <v>spaces</v>
      </c>
      <c r="S2999" s="14">
        <f t="shared" si="280"/>
        <v>42775.525381944441</v>
      </c>
      <c r="T2999" s="14">
        <f t="shared" si="281"/>
        <v>42792.999305555553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5">
        <v>50000</v>
      </c>
      <c r="E3000" s="5">
        <v>51514.5</v>
      </c>
      <c r="F3000" s="12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</v>
      </c>
      <c r="P3000" s="5">
        <f t="shared" si="277"/>
        <v>118.97</v>
      </c>
      <c r="Q3000" s="27" t="str">
        <f t="shared" si="278"/>
        <v>theater</v>
      </c>
      <c r="R3000" s="27" t="str">
        <f t="shared" si="279"/>
        <v>spaces</v>
      </c>
      <c r="S3000" s="14">
        <f t="shared" si="280"/>
        <v>41777.985289351847</v>
      </c>
      <c r="T3000" s="14">
        <f t="shared" si="281"/>
        <v>41805.975694444445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5">
        <v>1350</v>
      </c>
      <c r="E3001" s="5">
        <v>1605</v>
      </c>
      <c r="F3001" s="12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119</v>
      </c>
      <c r="P3001" s="5">
        <f t="shared" si="277"/>
        <v>80.25</v>
      </c>
      <c r="Q3001" s="27" t="str">
        <f t="shared" si="278"/>
        <v>theater</v>
      </c>
      <c r="R3001" s="27" t="str">
        <f t="shared" si="279"/>
        <v>spaces</v>
      </c>
      <c r="S3001" s="14">
        <f t="shared" si="280"/>
        <v>42780.531944444439</v>
      </c>
      <c r="T3001" s="14">
        <f t="shared" si="281"/>
        <v>42794.874999999993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5">
        <v>500</v>
      </c>
      <c r="E3002" s="5">
        <v>500</v>
      </c>
      <c r="F3002" s="1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5">
        <f t="shared" si="277"/>
        <v>62.5</v>
      </c>
      <c r="Q3002" s="27" t="str">
        <f t="shared" si="278"/>
        <v>theater</v>
      </c>
      <c r="R3002" s="27" t="str">
        <f t="shared" si="279"/>
        <v>spaces</v>
      </c>
      <c r="S3002" s="14">
        <f t="shared" si="280"/>
        <v>42752.61886574074</v>
      </c>
      <c r="T3002" s="14">
        <f t="shared" si="281"/>
        <v>42766.541666666664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5">
        <v>7214</v>
      </c>
      <c r="E3003" s="5">
        <v>22991.01</v>
      </c>
      <c r="F3003" s="12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319</v>
      </c>
      <c r="P3003" s="5">
        <f t="shared" si="277"/>
        <v>131.38</v>
      </c>
      <c r="Q3003" s="27" t="str">
        <f t="shared" si="278"/>
        <v>theater</v>
      </c>
      <c r="R3003" s="27" t="str">
        <f t="shared" si="279"/>
        <v>spaces</v>
      </c>
      <c r="S3003" s="14">
        <f t="shared" si="280"/>
        <v>42534.687291666669</v>
      </c>
      <c r="T3003" s="14">
        <f t="shared" si="281"/>
        <v>42564.687291666669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5">
        <v>7000</v>
      </c>
      <c r="E3004" s="5">
        <v>7595.43</v>
      </c>
      <c r="F3004" s="12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109.00000000000001</v>
      </c>
      <c r="P3004" s="5">
        <f t="shared" si="277"/>
        <v>73.03</v>
      </c>
      <c r="Q3004" s="27" t="str">
        <f t="shared" si="278"/>
        <v>theater</v>
      </c>
      <c r="R3004" s="27" t="str">
        <f t="shared" si="279"/>
        <v>spaces</v>
      </c>
      <c r="S3004" s="14">
        <f t="shared" si="280"/>
        <v>41239.627916666665</v>
      </c>
      <c r="T3004" s="14">
        <f t="shared" si="281"/>
        <v>41269.627916666665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5">
        <v>3000</v>
      </c>
      <c r="E3005" s="5">
        <v>3035</v>
      </c>
      <c r="F3005" s="12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</v>
      </c>
      <c r="P3005" s="5">
        <f t="shared" si="277"/>
        <v>178.53</v>
      </c>
      <c r="Q3005" s="27" t="str">
        <f t="shared" si="278"/>
        <v>theater</v>
      </c>
      <c r="R3005" s="27" t="str">
        <f t="shared" si="279"/>
        <v>spaces</v>
      </c>
      <c r="S3005" s="14">
        <f t="shared" si="280"/>
        <v>42398.640925925924</v>
      </c>
      <c r="T3005" s="14">
        <f t="shared" si="281"/>
        <v>42430.040972222218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5">
        <v>40000</v>
      </c>
      <c r="E3006" s="5">
        <v>45126</v>
      </c>
      <c r="F3006" s="12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112.99999999999999</v>
      </c>
      <c r="P3006" s="5">
        <f t="shared" si="277"/>
        <v>162.91</v>
      </c>
      <c r="Q3006" s="27" t="str">
        <f t="shared" si="278"/>
        <v>theater</v>
      </c>
      <c r="R3006" s="27" t="str">
        <f t="shared" si="279"/>
        <v>spaces</v>
      </c>
      <c r="S3006" s="14">
        <f t="shared" si="280"/>
        <v>41928.672731481478</v>
      </c>
      <c r="T3006" s="14">
        <f t="shared" si="281"/>
        <v>41958.714398148142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5">
        <v>10600</v>
      </c>
      <c r="E3007" s="5">
        <v>12772.6</v>
      </c>
      <c r="F3007" s="12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</v>
      </c>
      <c r="P3007" s="5">
        <f t="shared" si="277"/>
        <v>108.24</v>
      </c>
      <c r="Q3007" s="27" t="str">
        <f t="shared" si="278"/>
        <v>theater</v>
      </c>
      <c r="R3007" s="27" t="str">
        <f t="shared" si="279"/>
        <v>spaces</v>
      </c>
      <c r="S3007" s="14">
        <f t="shared" si="280"/>
        <v>41888.466493055552</v>
      </c>
      <c r="T3007" s="14">
        <f t="shared" si="281"/>
        <v>41918.466493055552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5">
        <v>8000</v>
      </c>
      <c r="E3008" s="5">
        <v>8620</v>
      </c>
      <c r="F3008" s="12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108</v>
      </c>
      <c r="P3008" s="5">
        <f t="shared" si="277"/>
        <v>88.87</v>
      </c>
      <c r="Q3008" s="27" t="str">
        <f t="shared" si="278"/>
        <v>theater</v>
      </c>
      <c r="R3008" s="27" t="str">
        <f t="shared" si="279"/>
        <v>spaces</v>
      </c>
      <c r="S3008" s="14">
        <f t="shared" si="280"/>
        <v>41957.548506944448</v>
      </c>
      <c r="T3008" s="14">
        <f t="shared" si="281"/>
        <v>41987.548506944448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5">
        <v>600</v>
      </c>
      <c r="E3009" s="5">
        <v>1080</v>
      </c>
      <c r="F3009" s="12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5">
        <f t="shared" si="277"/>
        <v>54</v>
      </c>
      <c r="Q3009" s="27" t="str">
        <f t="shared" si="278"/>
        <v>theater</v>
      </c>
      <c r="R3009" s="27" t="str">
        <f t="shared" si="279"/>
        <v>spaces</v>
      </c>
      <c r="S3009" s="14">
        <f t="shared" si="280"/>
        <v>42098.007905092592</v>
      </c>
      <c r="T3009" s="14">
        <f t="shared" si="281"/>
        <v>42119.007905092592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5">
        <v>3000</v>
      </c>
      <c r="E3010" s="5">
        <v>3035</v>
      </c>
      <c r="F3010" s="12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</v>
      </c>
      <c r="P3010" s="5">
        <f t="shared" si="277"/>
        <v>116.73</v>
      </c>
      <c r="Q3010" s="27" t="str">
        <f t="shared" si="278"/>
        <v>theater</v>
      </c>
      <c r="R3010" s="27" t="str">
        <f t="shared" si="279"/>
        <v>spaces</v>
      </c>
      <c r="S3010" s="14">
        <f t="shared" si="280"/>
        <v>42360.003692129627</v>
      </c>
      <c r="T3010" s="14">
        <f t="shared" si="281"/>
        <v>42390.003692129627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5">
        <v>25000</v>
      </c>
      <c r="E3011" s="5">
        <v>29939</v>
      </c>
      <c r="F3011" s="12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ROUND(E3011/D3011,2)*100</f>
        <v>120</v>
      </c>
      <c r="P3011" s="5">
        <f t="shared" ref="P3011:P3074" si="283">IF(L3011=0,0,ROUND(E3011/L3011,2))</f>
        <v>233.9</v>
      </c>
      <c r="Q3011" s="27" t="str">
        <f t="shared" ref="Q3011:Q3074" si="284">IF((FIND("/",N3011,1)&gt;0),
LEFT(N3011,(FIND("/",N3011,1)-1)),N3011)</f>
        <v>theater</v>
      </c>
      <c r="R3011" s="27" t="str">
        <f t="shared" ref="R3011:R3074" si="285">IF((FIND("/",N3011,1)&gt;0),
RIGHT(N3011,(LEN(N3011)-1-LEN(Q3011))),"")</f>
        <v>spaces</v>
      </c>
      <c r="S3011" s="14">
        <f t="shared" ref="S3011:S3074" si="286">(((J3011/60)/60)/24)+DATE(1970,1,1)+(-5/24)</f>
        <v>41939.361574074072</v>
      </c>
      <c r="T3011" s="14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5">
        <v>1500</v>
      </c>
      <c r="E3012" s="5">
        <v>2370</v>
      </c>
      <c r="F3012" s="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5">
        <f t="shared" si="283"/>
        <v>158</v>
      </c>
      <c r="Q3012" s="27" t="str">
        <f t="shared" si="284"/>
        <v>theater</v>
      </c>
      <c r="R3012" s="27" t="str">
        <f t="shared" si="285"/>
        <v>spaces</v>
      </c>
      <c r="S3012" s="14">
        <f t="shared" si="286"/>
        <v>41996.624062499999</v>
      </c>
      <c r="T3012" s="14">
        <f t="shared" si="287"/>
        <v>42056.624062499999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5">
        <v>300</v>
      </c>
      <c r="E3013" s="5">
        <v>371</v>
      </c>
      <c r="F3013" s="12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124</v>
      </c>
      <c r="P3013" s="5">
        <f t="shared" si="283"/>
        <v>14.84</v>
      </c>
      <c r="Q3013" s="27" t="str">
        <f t="shared" si="284"/>
        <v>theater</v>
      </c>
      <c r="R3013" s="27" t="str">
        <f t="shared" si="285"/>
        <v>spaces</v>
      </c>
      <c r="S3013" s="14">
        <f t="shared" si="286"/>
        <v>42334.260601851849</v>
      </c>
      <c r="T3013" s="14">
        <f t="shared" si="287"/>
        <v>42361.749305555553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5">
        <v>4000</v>
      </c>
      <c r="E3014" s="5">
        <v>4685</v>
      </c>
      <c r="F3014" s="12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</v>
      </c>
      <c r="P3014" s="5">
        <f t="shared" si="283"/>
        <v>85.18</v>
      </c>
      <c r="Q3014" s="27" t="str">
        <f t="shared" si="284"/>
        <v>theater</v>
      </c>
      <c r="R3014" s="27" t="str">
        <f t="shared" si="285"/>
        <v>spaces</v>
      </c>
      <c r="S3014" s="14">
        <f t="shared" si="286"/>
        <v>42024.494560185187</v>
      </c>
      <c r="T3014" s="14">
        <f t="shared" si="287"/>
        <v>42045.494560185187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5">
        <v>10000</v>
      </c>
      <c r="E3015" s="5">
        <v>15696</v>
      </c>
      <c r="F3015" s="12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157</v>
      </c>
      <c r="P3015" s="5">
        <f t="shared" si="283"/>
        <v>146.69</v>
      </c>
      <c r="Q3015" s="27" t="str">
        <f t="shared" si="284"/>
        <v>theater</v>
      </c>
      <c r="R3015" s="27" t="str">
        <f t="shared" si="285"/>
        <v>spaces</v>
      </c>
      <c r="S3015" s="14">
        <f t="shared" si="286"/>
        <v>42146.627881944441</v>
      </c>
      <c r="T3015" s="14">
        <f t="shared" si="287"/>
        <v>42176.627881944441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5">
        <v>25000</v>
      </c>
      <c r="E3016" s="5">
        <v>28276</v>
      </c>
      <c r="F3016" s="12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112.99999999999999</v>
      </c>
      <c r="P3016" s="5">
        <f t="shared" si="283"/>
        <v>50.76</v>
      </c>
      <c r="Q3016" s="27" t="str">
        <f t="shared" si="284"/>
        <v>theater</v>
      </c>
      <c r="R3016" s="27" t="str">
        <f t="shared" si="285"/>
        <v>spaces</v>
      </c>
      <c r="S3016" s="14">
        <f t="shared" si="286"/>
        <v>41919.915277777778</v>
      </c>
      <c r="T3016" s="14">
        <f t="shared" si="287"/>
        <v>41948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5">
        <v>3400</v>
      </c>
      <c r="E3017" s="5">
        <v>3508</v>
      </c>
      <c r="F3017" s="12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</v>
      </c>
      <c r="P3017" s="5">
        <f t="shared" si="283"/>
        <v>87.7</v>
      </c>
      <c r="Q3017" s="27" t="str">
        <f t="shared" si="284"/>
        <v>theater</v>
      </c>
      <c r="R3017" s="27" t="str">
        <f t="shared" si="285"/>
        <v>spaces</v>
      </c>
      <c r="S3017" s="14">
        <f t="shared" si="286"/>
        <v>41785.518958333334</v>
      </c>
      <c r="T3017" s="14">
        <f t="shared" si="287"/>
        <v>41800.958333333328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5">
        <v>8500</v>
      </c>
      <c r="E3018" s="5">
        <v>8722</v>
      </c>
      <c r="F3018" s="12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103</v>
      </c>
      <c r="P3018" s="5">
        <f t="shared" si="283"/>
        <v>242.28</v>
      </c>
      <c r="Q3018" s="27" t="str">
        <f t="shared" si="284"/>
        <v>theater</v>
      </c>
      <c r="R3018" s="27" t="str">
        <f t="shared" si="285"/>
        <v>spaces</v>
      </c>
      <c r="S3018" s="14">
        <f t="shared" si="286"/>
        <v>41778.339722222219</v>
      </c>
      <c r="T3018" s="14">
        <f t="shared" si="287"/>
        <v>41838.339722222219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5">
        <v>22000</v>
      </c>
      <c r="E3019" s="5">
        <v>23285</v>
      </c>
      <c r="F3019" s="12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106</v>
      </c>
      <c r="P3019" s="5">
        <f t="shared" si="283"/>
        <v>146.44999999999999</v>
      </c>
      <c r="Q3019" s="27" t="str">
        <f t="shared" si="284"/>
        <v>theater</v>
      </c>
      <c r="R3019" s="27" t="str">
        <f t="shared" si="285"/>
        <v>spaces</v>
      </c>
      <c r="S3019" s="14">
        <f t="shared" si="286"/>
        <v>41841.641701388886</v>
      </c>
      <c r="T3019" s="14">
        <f t="shared" si="287"/>
        <v>41871.641701388886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5">
        <v>4200</v>
      </c>
      <c r="E3020" s="5">
        <v>4230</v>
      </c>
      <c r="F3020" s="12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101</v>
      </c>
      <c r="P3020" s="5">
        <f t="shared" si="283"/>
        <v>103.17</v>
      </c>
      <c r="Q3020" s="27" t="str">
        <f t="shared" si="284"/>
        <v>theater</v>
      </c>
      <c r="R3020" s="27" t="str">
        <f t="shared" si="285"/>
        <v>spaces</v>
      </c>
      <c r="S3020" s="14">
        <f t="shared" si="286"/>
        <v>42163.090000000004</v>
      </c>
      <c r="T3020" s="14">
        <f t="shared" si="287"/>
        <v>42205.708333333336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5">
        <v>15000</v>
      </c>
      <c r="E3021" s="5">
        <v>18185</v>
      </c>
      <c r="F3021" s="12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</v>
      </c>
      <c r="P3021" s="5">
        <f t="shared" si="283"/>
        <v>80.459999999999994</v>
      </c>
      <c r="Q3021" s="27" t="str">
        <f t="shared" si="284"/>
        <v>theater</v>
      </c>
      <c r="R3021" s="27" t="str">
        <f t="shared" si="285"/>
        <v>spaces</v>
      </c>
      <c r="S3021" s="14">
        <f t="shared" si="286"/>
        <v>41758.625231481477</v>
      </c>
      <c r="T3021" s="14">
        <f t="shared" si="287"/>
        <v>41785.916666666664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5">
        <v>7000</v>
      </c>
      <c r="E3022" s="5">
        <v>7040</v>
      </c>
      <c r="F3022" s="1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101</v>
      </c>
      <c r="P3022" s="5">
        <f t="shared" si="283"/>
        <v>234.67</v>
      </c>
      <c r="Q3022" s="27" t="str">
        <f t="shared" si="284"/>
        <v>theater</v>
      </c>
      <c r="R3022" s="27" t="str">
        <f t="shared" si="285"/>
        <v>spaces</v>
      </c>
      <c r="S3022" s="14">
        <f t="shared" si="286"/>
        <v>42170.638113425921</v>
      </c>
      <c r="T3022" s="14">
        <f t="shared" si="287"/>
        <v>42230.638113425921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5">
        <v>4500</v>
      </c>
      <c r="E3023" s="5">
        <v>5221</v>
      </c>
      <c r="F3023" s="12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115.99999999999999</v>
      </c>
      <c r="P3023" s="5">
        <f t="shared" si="283"/>
        <v>50.69</v>
      </c>
      <c r="Q3023" s="27" t="str">
        <f t="shared" si="284"/>
        <v>theater</v>
      </c>
      <c r="R3023" s="27" t="str">
        <f t="shared" si="285"/>
        <v>spaces</v>
      </c>
      <c r="S3023" s="14">
        <f t="shared" si="286"/>
        <v>42660.410520833328</v>
      </c>
      <c r="T3023" s="14">
        <f t="shared" si="287"/>
        <v>42696.040972222218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5">
        <v>10000</v>
      </c>
      <c r="E3024" s="5">
        <v>10088</v>
      </c>
      <c r="F3024" s="12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101</v>
      </c>
      <c r="P3024" s="5">
        <f t="shared" si="283"/>
        <v>162.71</v>
      </c>
      <c r="Q3024" s="27" t="str">
        <f t="shared" si="284"/>
        <v>theater</v>
      </c>
      <c r="R3024" s="27" t="str">
        <f t="shared" si="285"/>
        <v>spaces</v>
      </c>
      <c r="S3024" s="14">
        <f t="shared" si="286"/>
        <v>42564.745474537034</v>
      </c>
      <c r="T3024" s="14">
        <f t="shared" si="287"/>
        <v>42609.745474537034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5">
        <v>700</v>
      </c>
      <c r="E3025" s="5">
        <v>721</v>
      </c>
      <c r="F3025" s="12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5">
        <f t="shared" si="283"/>
        <v>120.17</v>
      </c>
      <c r="Q3025" s="27" t="str">
        <f t="shared" si="284"/>
        <v>theater</v>
      </c>
      <c r="R3025" s="27" t="str">
        <f t="shared" si="285"/>
        <v>spaces</v>
      </c>
      <c r="S3025" s="14">
        <f t="shared" si="286"/>
        <v>42121.46743055556</v>
      </c>
      <c r="T3025" s="14">
        <f t="shared" si="287"/>
        <v>42166.46743055556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5">
        <v>5000</v>
      </c>
      <c r="E3026" s="5">
        <v>12321</v>
      </c>
      <c r="F3026" s="12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</v>
      </c>
      <c r="P3026" s="5">
        <f t="shared" si="283"/>
        <v>67.7</v>
      </c>
      <c r="Q3026" s="27" t="str">
        <f t="shared" si="284"/>
        <v>theater</v>
      </c>
      <c r="R3026" s="27" t="str">
        <f t="shared" si="285"/>
        <v>spaces</v>
      </c>
      <c r="S3026" s="14">
        <f t="shared" si="286"/>
        <v>41158.785590277774</v>
      </c>
      <c r="T3026" s="14">
        <f t="shared" si="287"/>
        <v>41188.785590277774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5">
        <v>2500</v>
      </c>
      <c r="E3027" s="5">
        <v>7555</v>
      </c>
      <c r="F3027" s="12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</v>
      </c>
      <c r="P3027" s="5">
        <f t="shared" si="283"/>
        <v>52.1</v>
      </c>
      <c r="Q3027" s="27" t="str">
        <f t="shared" si="284"/>
        <v>theater</v>
      </c>
      <c r="R3027" s="27" t="str">
        <f t="shared" si="285"/>
        <v>spaces</v>
      </c>
      <c r="S3027" s="14">
        <f t="shared" si="286"/>
        <v>41761.301076388889</v>
      </c>
      <c r="T3027" s="14">
        <f t="shared" si="287"/>
        <v>41789.458333333328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5">
        <v>900</v>
      </c>
      <c r="E3028" s="5">
        <v>1290</v>
      </c>
      <c r="F3028" s="12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</v>
      </c>
      <c r="P3028" s="5">
        <f t="shared" si="283"/>
        <v>51.6</v>
      </c>
      <c r="Q3028" s="27" t="str">
        <f t="shared" si="284"/>
        <v>theater</v>
      </c>
      <c r="R3028" s="27" t="str">
        <f t="shared" si="285"/>
        <v>spaces</v>
      </c>
      <c r="S3028" s="14">
        <f t="shared" si="286"/>
        <v>42783.251064814809</v>
      </c>
      <c r="T3028" s="14">
        <f t="shared" si="287"/>
        <v>42797.251064814809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5">
        <v>40000</v>
      </c>
      <c r="E3029" s="5">
        <v>52576</v>
      </c>
      <c r="F3029" s="12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</v>
      </c>
      <c r="P3029" s="5">
        <f t="shared" si="283"/>
        <v>164.3</v>
      </c>
      <c r="Q3029" s="27" t="str">
        <f t="shared" si="284"/>
        <v>theater</v>
      </c>
      <c r="R3029" s="27" t="str">
        <f t="shared" si="285"/>
        <v>spaces</v>
      </c>
      <c r="S3029" s="14">
        <f t="shared" si="286"/>
        <v>42053.49596064815</v>
      </c>
      <c r="T3029" s="14">
        <f t="shared" si="287"/>
        <v>42083.454293981478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5">
        <v>5000</v>
      </c>
      <c r="E3030" s="5">
        <v>8401</v>
      </c>
      <c r="F3030" s="12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</v>
      </c>
      <c r="P3030" s="5">
        <f t="shared" si="283"/>
        <v>84.86</v>
      </c>
      <c r="Q3030" s="27" t="str">
        <f t="shared" si="284"/>
        <v>theater</v>
      </c>
      <c r="R3030" s="27" t="str">
        <f t="shared" si="285"/>
        <v>spaces</v>
      </c>
      <c r="S3030" s="14">
        <f t="shared" si="286"/>
        <v>42567.055844907409</v>
      </c>
      <c r="T3030" s="14">
        <f t="shared" si="287"/>
        <v>42597.055844907409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5">
        <v>30000</v>
      </c>
      <c r="E3031" s="5">
        <v>32903</v>
      </c>
      <c r="F3031" s="12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110.00000000000001</v>
      </c>
      <c r="P3031" s="5">
        <f t="shared" si="283"/>
        <v>94.55</v>
      </c>
      <c r="Q3031" s="27" t="str">
        <f t="shared" si="284"/>
        <v>theater</v>
      </c>
      <c r="R3031" s="27" t="str">
        <f t="shared" si="285"/>
        <v>spaces</v>
      </c>
      <c r="S3031" s="14">
        <f t="shared" si="286"/>
        <v>41932.500543981478</v>
      </c>
      <c r="T3031" s="14">
        <f t="shared" si="287"/>
        <v>41960.982638888883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5">
        <v>1750</v>
      </c>
      <c r="E3032" s="5">
        <v>1867</v>
      </c>
      <c r="F3032" s="1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107</v>
      </c>
      <c r="P3032" s="5">
        <f t="shared" si="283"/>
        <v>45.54</v>
      </c>
      <c r="Q3032" s="27" t="str">
        <f t="shared" si="284"/>
        <v>theater</v>
      </c>
      <c r="R3032" s="27" t="str">
        <f t="shared" si="285"/>
        <v>spaces</v>
      </c>
      <c r="S3032" s="14">
        <f t="shared" si="286"/>
        <v>42233.5390162037</v>
      </c>
      <c r="T3032" s="14">
        <f t="shared" si="287"/>
        <v>42263.5390162037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5">
        <v>1500</v>
      </c>
      <c r="E3033" s="5">
        <v>1500</v>
      </c>
      <c r="F3033" s="12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5">
        <f t="shared" si="283"/>
        <v>51.72</v>
      </c>
      <c r="Q3033" s="27" t="str">
        <f t="shared" si="284"/>
        <v>theater</v>
      </c>
      <c r="R3033" s="27" t="str">
        <f t="shared" si="285"/>
        <v>spaces</v>
      </c>
      <c r="S3033" s="14">
        <f t="shared" si="286"/>
        <v>42597.674155092587</v>
      </c>
      <c r="T3033" s="14">
        <f t="shared" si="287"/>
        <v>42657.674155092587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5">
        <v>1000</v>
      </c>
      <c r="E3034" s="5">
        <v>1272</v>
      </c>
      <c r="F3034" s="12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</v>
      </c>
      <c r="P3034" s="5">
        <f t="shared" si="283"/>
        <v>50.88</v>
      </c>
      <c r="Q3034" s="27" t="str">
        <f t="shared" si="284"/>
        <v>theater</v>
      </c>
      <c r="R3034" s="27" t="str">
        <f t="shared" si="285"/>
        <v>spaces</v>
      </c>
      <c r="S3034" s="14">
        <f t="shared" si="286"/>
        <v>42227.836331018516</v>
      </c>
      <c r="T3034" s="14">
        <f t="shared" si="287"/>
        <v>42257.836331018516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5">
        <v>3000</v>
      </c>
      <c r="E3035" s="5">
        <v>4396</v>
      </c>
      <c r="F3035" s="12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147</v>
      </c>
      <c r="P3035" s="5">
        <f t="shared" si="283"/>
        <v>191.13</v>
      </c>
      <c r="Q3035" s="27" t="str">
        <f t="shared" si="284"/>
        <v>theater</v>
      </c>
      <c r="R3035" s="27" t="str">
        <f t="shared" si="285"/>
        <v>spaces</v>
      </c>
      <c r="S3035" s="14">
        <f t="shared" si="286"/>
        <v>42569.901909722219</v>
      </c>
      <c r="T3035" s="14">
        <f t="shared" si="287"/>
        <v>42599.901909722219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5">
        <v>100000</v>
      </c>
      <c r="E3036" s="5">
        <v>112536</v>
      </c>
      <c r="F3036" s="12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112.99999999999999</v>
      </c>
      <c r="P3036" s="5">
        <f t="shared" si="283"/>
        <v>89.31</v>
      </c>
      <c r="Q3036" s="27" t="str">
        <f t="shared" si="284"/>
        <v>theater</v>
      </c>
      <c r="R3036" s="27" t="str">
        <f t="shared" si="285"/>
        <v>spaces</v>
      </c>
      <c r="S3036" s="14">
        <f t="shared" si="286"/>
        <v>42644.327025462961</v>
      </c>
      <c r="T3036" s="14">
        <f t="shared" si="287"/>
        <v>42674.957638888889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5">
        <v>25000</v>
      </c>
      <c r="E3037" s="5">
        <v>27196.71</v>
      </c>
      <c r="F3037" s="12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109.00000000000001</v>
      </c>
      <c r="P3037" s="5">
        <f t="shared" si="283"/>
        <v>88.59</v>
      </c>
      <c r="Q3037" s="27" t="str">
        <f t="shared" si="284"/>
        <v>theater</v>
      </c>
      <c r="R3037" s="27" t="str">
        <f t="shared" si="285"/>
        <v>spaces</v>
      </c>
      <c r="S3037" s="14">
        <f t="shared" si="286"/>
        <v>41368.351956018516</v>
      </c>
      <c r="T3037" s="14">
        <f t="shared" si="287"/>
        <v>41398.351956018516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5">
        <v>25000</v>
      </c>
      <c r="E3038" s="5">
        <v>31683</v>
      </c>
      <c r="F3038" s="12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127</v>
      </c>
      <c r="P3038" s="5">
        <f t="shared" si="283"/>
        <v>96.3</v>
      </c>
      <c r="Q3038" s="27" t="str">
        <f t="shared" si="284"/>
        <v>theater</v>
      </c>
      <c r="R3038" s="27" t="str">
        <f t="shared" si="285"/>
        <v>spaces</v>
      </c>
      <c r="S3038" s="14">
        <f t="shared" si="286"/>
        <v>41466.576898148145</v>
      </c>
      <c r="T3038" s="14">
        <f t="shared" si="287"/>
        <v>41502.290972222218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5">
        <v>500</v>
      </c>
      <c r="E3039" s="5">
        <v>1066</v>
      </c>
      <c r="F3039" s="12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</v>
      </c>
      <c r="P3039" s="5">
        <f t="shared" si="283"/>
        <v>33.31</v>
      </c>
      <c r="Q3039" s="27" t="str">
        <f t="shared" si="284"/>
        <v>theater</v>
      </c>
      <c r="R3039" s="27" t="str">
        <f t="shared" si="285"/>
        <v>spaces</v>
      </c>
      <c r="S3039" s="14">
        <f t="shared" si="286"/>
        <v>40378.684872685182</v>
      </c>
      <c r="T3039" s="14">
        <f t="shared" si="287"/>
        <v>40452.999305555553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5">
        <v>1000</v>
      </c>
      <c r="E3040" s="5">
        <v>1005</v>
      </c>
      <c r="F3040" s="12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101</v>
      </c>
      <c r="P3040" s="5">
        <f t="shared" si="283"/>
        <v>37.22</v>
      </c>
      <c r="Q3040" s="27" t="str">
        <f t="shared" si="284"/>
        <v>theater</v>
      </c>
      <c r="R3040" s="27" t="str">
        <f t="shared" si="285"/>
        <v>spaces</v>
      </c>
      <c r="S3040" s="14">
        <f t="shared" si="286"/>
        <v>42373.043946759259</v>
      </c>
      <c r="T3040" s="14">
        <f t="shared" si="287"/>
        <v>42433.043946759259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5">
        <v>20000</v>
      </c>
      <c r="E3041" s="5">
        <v>21742.78</v>
      </c>
      <c r="F3041" s="12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109.00000000000001</v>
      </c>
      <c r="P3041" s="5">
        <f t="shared" si="283"/>
        <v>92.13</v>
      </c>
      <c r="Q3041" s="27" t="str">
        <f t="shared" si="284"/>
        <v>theater</v>
      </c>
      <c r="R3041" s="27" t="str">
        <f t="shared" si="285"/>
        <v>spaces</v>
      </c>
      <c r="S3041" s="14">
        <f t="shared" si="286"/>
        <v>41610.586087962962</v>
      </c>
      <c r="T3041" s="14">
        <f t="shared" si="287"/>
        <v>41637.124305555553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5">
        <v>3000</v>
      </c>
      <c r="E3042" s="5">
        <v>3225</v>
      </c>
      <c r="F3042" s="1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108</v>
      </c>
      <c r="P3042" s="5">
        <f t="shared" si="283"/>
        <v>76.790000000000006</v>
      </c>
      <c r="Q3042" s="27" t="str">
        <f t="shared" si="284"/>
        <v>theater</v>
      </c>
      <c r="R3042" s="27" t="str">
        <f t="shared" si="285"/>
        <v>spaces</v>
      </c>
      <c r="S3042" s="14">
        <f t="shared" si="286"/>
        <v>42177.583576388883</v>
      </c>
      <c r="T3042" s="14">
        <f t="shared" si="287"/>
        <v>42181.749999999993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5">
        <v>8300</v>
      </c>
      <c r="E3043" s="5">
        <v>9170</v>
      </c>
      <c r="F3043" s="12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110.00000000000001</v>
      </c>
      <c r="P3043" s="5">
        <f t="shared" si="283"/>
        <v>96.53</v>
      </c>
      <c r="Q3043" s="27" t="str">
        <f t="shared" si="284"/>
        <v>theater</v>
      </c>
      <c r="R3043" s="27" t="str">
        <f t="shared" si="285"/>
        <v>spaces</v>
      </c>
      <c r="S3043" s="14">
        <f t="shared" si="286"/>
        <v>42359.660277777781</v>
      </c>
      <c r="T3043" s="14">
        <f t="shared" si="287"/>
        <v>42389.660277777781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5">
        <v>1500</v>
      </c>
      <c r="E3044" s="5">
        <v>1920</v>
      </c>
      <c r="F3044" s="12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5">
        <f t="shared" si="283"/>
        <v>51.89</v>
      </c>
      <c r="Q3044" s="27" t="str">
        <f t="shared" si="284"/>
        <v>theater</v>
      </c>
      <c r="R3044" s="27" t="str">
        <f t="shared" si="285"/>
        <v>spaces</v>
      </c>
      <c r="S3044" s="14">
        <f t="shared" si="286"/>
        <v>42253.479710648149</v>
      </c>
      <c r="T3044" s="14">
        <f t="shared" si="287"/>
        <v>42283.479710648149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5">
        <v>15000</v>
      </c>
      <c r="E3045" s="5">
        <v>16501</v>
      </c>
      <c r="F3045" s="12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110.00000000000001</v>
      </c>
      <c r="P3045" s="5">
        <f t="shared" si="283"/>
        <v>128.91</v>
      </c>
      <c r="Q3045" s="27" t="str">
        <f t="shared" si="284"/>
        <v>theater</v>
      </c>
      <c r="R3045" s="27" t="str">
        <f t="shared" si="285"/>
        <v>spaces</v>
      </c>
      <c r="S3045" s="14">
        <f t="shared" si="286"/>
        <v>42082.862256944441</v>
      </c>
      <c r="T3045" s="14">
        <f t="shared" si="287"/>
        <v>42109.909722222219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5">
        <v>12000</v>
      </c>
      <c r="E3046" s="5">
        <v>13121</v>
      </c>
      <c r="F3046" s="12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109.00000000000001</v>
      </c>
      <c r="P3046" s="5">
        <f t="shared" si="283"/>
        <v>84.11</v>
      </c>
      <c r="Q3046" s="27" t="str">
        <f t="shared" si="284"/>
        <v>theater</v>
      </c>
      <c r="R3046" s="27" t="str">
        <f t="shared" si="285"/>
        <v>spaces</v>
      </c>
      <c r="S3046" s="14">
        <f t="shared" si="286"/>
        <v>42387.518495370365</v>
      </c>
      <c r="T3046" s="14">
        <f t="shared" si="287"/>
        <v>42402.518495370365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5">
        <v>4000</v>
      </c>
      <c r="E3047" s="5">
        <v>5308.26</v>
      </c>
      <c r="F3047" s="12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133</v>
      </c>
      <c r="P3047" s="5">
        <f t="shared" si="283"/>
        <v>82.94</v>
      </c>
      <c r="Q3047" s="27" t="str">
        <f t="shared" si="284"/>
        <v>theater</v>
      </c>
      <c r="R3047" s="27" t="str">
        <f t="shared" si="285"/>
        <v>spaces</v>
      </c>
      <c r="S3047" s="14">
        <f t="shared" si="286"/>
        <v>41842.947395833333</v>
      </c>
      <c r="T3047" s="14">
        <f t="shared" si="287"/>
        <v>41872.947395833333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5">
        <v>7900</v>
      </c>
      <c r="E3048" s="5">
        <v>15077</v>
      </c>
      <c r="F3048" s="12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191</v>
      </c>
      <c r="P3048" s="5">
        <f t="shared" si="283"/>
        <v>259.95</v>
      </c>
      <c r="Q3048" s="27" t="str">
        <f t="shared" si="284"/>
        <v>theater</v>
      </c>
      <c r="R3048" s="27" t="str">
        <f t="shared" si="285"/>
        <v>spaces</v>
      </c>
      <c r="S3048" s="14">
        <f t="shared" si="286"/>
        <v>41862.59474537037</v>
      </c>
      <c r="T3048" s="14">
        <f t="shared" si="287"/>
        <v>41891.994444444441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5">
        <v>500</v>
      </c>
      <c r="E3049" s="5">
        <v>745</v>
      </c>
      <c r="F3049" s="12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5">
        <f t="shared" si="283"/>
        <v>37.25</v>
      </c>
      <c r="Q3049" s="27" t="str">
        <f t="shared" si="284"/>
        <v>theater</v>
      </c>
      <c r="R3049" s="27" t="str">
        <f t="shared" si="285"/>
        <v>spaces</v>
      </c>
      <c r="S3049" s="14">
        <f t="shared" si="286"/>
        <v>42443.780717592592</v>
      </c>
      <c r="T3049" s="14">
        <f t="shared" si="287"/>
        <v>42487.344444444439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5">
        <v>5000</v>
      </c>
      <c r="E3050" s="5">
        <v>8320</v>
      </c>
      <c r="F3050" s="12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</v>
      </c>
      <c r="P3050" s="5">
        <f t="shared" si="283"/>
        <v>177.02</v>
      </c>
      <c r="Q3050" s="27" t="str">
        <f t="shared" si="284"/>
        <v>theater</v>
      </c>
      <c r="R3050" s="27" t="str">
        <f t="shared" si="285"/>
        <v>spaces</v>
      </c>
      <c r="S3050" s="14">
        <f t="shared" si="286"/>
        <v>41975.692847222213</v>
      </c>
      <c r="T3050" s="14">
        <f t="shared" si="287"/>
        <v>42004.681944444441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5">
        <v>3750</v>
      </c>
      <c r="E3051" s="5">
        <v>4000</v>
      </c>
      <c r="F3051" s="12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107</v>
      </c>
      <c r="P3051" s="5">
        <f t="shared" si="283"/>
        <v>74.069999999999993</v>
      </c>
      <c r="Q3051" s="27" t="str">
        <f t="shared" si="284"/>
        <v>theater</v>
      </c>
      <c r="R3051" s="27" t="str">
        <f t="shared" si="285"/>
        <v>spaces</v>
      </c>
      <c r="S3051" s="14">
        <f t="shared" si="286"/>
        <v>42138.806192129625</v>
      </c>
      <c r="T3051" s="14">
        <f t="shared" si="287"/>
        <v>42168.806192129625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5">
        <v>600</v>
      </c>
      <c r="E3052" s="5">
        <v>636</v>
      </c>
      <c r="F3052" s="1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5">
        <f t="shared" si="283"/>
        <v>70.67</v>
      </c>
      <c r="Q3052" s="27" t="str">
        <f t="shared" si="284"/>
        <v>theater</v>
      </c>
      <c r="R3052" s="27" t="str">
        <f t="shared" si="285"/>
        <v>spaces</v>
      </c>
      <c r="S3052" s="14">
        <f t="shared" si="286"/>
        <v>42464.960185185184</v>
      </c>
      <c r="T3052" s="14">
        <f t="shared" si="287"/>
        <v>42494.960185185184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5">
        <v>3500</v>
      </c>
      <c r="E3053" s="5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24</v>
      </c>
      <c r="P3053" s="5">
        <f t="shared" si="283"/>
        <v>23.63</v>
      </c>
      <c r="Q3053" s="27" t="str">
        <f t="shared" si="284"/>
        <v>theater</v>
      </c>
      <c r="R3053" s="27" t="str">
        <f t="shared" si="285"/>
        <v>spaces</v>
      </c>
      <c r="S3053" s="14">
        <f t="shared" si="286"/>
        <v>42744.207696759251</v>
      </c>
      <c r="T3053" s="14">
        <f t="shared" si="287"/>
        <v>42774.207696759251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5">
        <v>50000</v>
      </c>
      <c r="E3054" s="5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</v>
      </c>
      <c r="P3054" s="5">
        <f t="shared" si="283"/>
        <v>37.5</v>
      </c>
      <c r="Q3054" s="27" t="str">
        <f t="shared" si="284"/>
        <v>theater</v>
      </c>
      <c r="R3054" s="27" t="str">
        <f t="shared" si="285"/>
        <v>spaces</v>
      </c>
      <c r="S3054" s="14">
        <f t="shared" si="286"/>
        <v>42122.461736111109</v>
      </c>
      <c r="T3054" s="14">
        <f t="shared" si="287"/>
        <v>42152.457638888889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5">
        <v>10000</v>
      </c>
      <c r="E3055" s="5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</v>
      </c>
      <c r="P3055" s="5">
        <f t="shared" si="283"/>
        <v>13.33</v>
      </c>
      <c r="Q3055" s="27" t="str">
        <f t="shared" si="284"/>
        <v>theater</v>
      </c>
      <c r="R3055" s="27" t="str">
        <f t="shared" si="285"/>
        <v>spaces</v>
      </c>
      <c r="S3055" s="14">
        <f t="shared" si="286"/>
        <v>41862.553391203699</v>
      </c>
      <c r="T3055" s="14">
        <f t="shared" si="287"/>
        <v>41913.957638888889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5">
        <v>300</v>
      </c>
      <c r="E3056" s="5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>
        <f t="shared" si="283"/>
        <v>0</v>
      </c>
      <c r="Q3056" s="27" t="str">
        <f t="shared" si="284"/>
        <v>theater</v>
      </c>
      <c r="R3056" s="27" t="str">
        <f t="shared" si="285"/>
        <v>spaces</v>
      </c>
      <c r="S3056" s="14">
        <f t="shared" si="286"/>
        <v>42027.624467592592</v>
      </c>
      <c r="T3056" s="14">
        <f t="shared" si="287"/>
        <v>42064.836111111108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5">
        <v>20000</v>
      </c>
      <c r="E3057" s="5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0</v>
      </c>
      <c r="P3057" s="5">
        <f t="shared" si="283"/>
        <v>1</v>
      </c>
      <c r="Q3057" s="27" t="str">
        <f t="shared" si="284"/>
        <v>theater</v>
      </c>
      <c r="R3057" s="27" t="str">
        <f t="shared" si="285"/>
        <v>spaces</v>
      </c>
      <c r="S3057" s="14">
        <f t="shared" si="286"/>
        <v>41953.749884259254</v>
      </c>
      <c r="T3057" s="14">
        <f t="shared" si="287"/>
        <v>42013.749884259254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5">
        <v>25000</v>
      </c>
      <c r="E3058" s="5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>
        <f t="shared" si="283"/>
        <v>0</v>
      </c>
      <c r="Q3058" s="27" t="str">
        <f t="shared" si="284"/>
        <v>theater</v>
      </c>
      <c r="R3058" s="27" t="str">
        <f t="shared" si="285"/>
        <v>spaces</v>
      </c>
      <c r="S3058" s="14">
        <f t="shared" si="286"/>
        <v>41851.428055555552</v>
      </c>
      <c r="T3058" s="14">
        <f t="shared" si="287"/>
        <v>41911.428055555552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5">
        <v>50000</v>
      </c>
      <c r="E3059" s="5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>
        <f t="shared" si="283"/>
        <v>0</v>
      </c>
      <c r="Q3059" s="27" t="str">
        <f t="shared" si="284"/>
        <v>theater</v>
      </c>
      <c r="R3059" s="27" t="str">
        <f t="shared" si="285"/>
        <v>spaces</v>
      </c>
      <c r="S3059" s="14">
        <f t="shared" si="286"/>
        <v>42433.442256944443</v>
      </c>
      <c r="T3059" s="14">
        <f t="shared" si="287"/>
        <v>42463.400590277779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5">
        <v>18000</v>
      </c>
      <c r="E3060" s="5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0</v>
      </c>
      <c r="P3060" s="5">
        <f t="shared" si="283"/>
        <v>1</v>
      </c>
      <c r="Q3060" s="27" t="str">
        <f t="shared" si="284"/>
        <v>theater</v>
      </c>
      <c r="R3060" s="27" t="str">
        <f t="shared" si="285"/>
        <v>spaces</v>
      </c>
      <c r="S3060" s="14">
        <f t="shared" si="286"/>
        <v>42460.165972222218</v>
      </c>
      <c r="T3060" s="14">
        <f t="shared" si="287"/>
        <v>42510.165972222218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5">
        <v>15000</v>
      </c>
      <c r="E3061" s="5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</v>
      </c>
      <c r="P3061" s="5">
        <f t="shared" si="283"/>
        <v>41</v>
      </c>
      <c r="Q3061" s="27" t="str">
        <f t="shared" si="284"/>
        <v>theater</v>
      </c>
      <c r="R3061" s="27" t="str">
        <f t="shared" si="285"/>
        <v>spaces</v>
      </c>
      <c r="S3061" s="14">
        <f t="shared" si="286"/>
        <v>41829.727384259255</v>
      </c>
      <c r="T3061" s="14">
        <f t="shared" si="287"/>
        <v>41859.727384259255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5">
        <v>220000</v>
      </c>
      <c r="E3062" s="5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</v>
      </c>
      <c r="P3062" s="5">
        <f t="shared" si="283"/>
        <v>55.83</v>
      </c>
      <c r="Q3062" s="27" t="str">
        <f t="shared" si="284"/>
        <v>theater</v>
      </c>
      <c r="R3062" s="27" t="str">
        <f t="shared" si="285"/>
        <v>spaces</v>
      </c>
      <c r="S3062" s="14">
        <f t="shared" si="286"/>
        <v>42245.066365740735</v>
      </c>
      <c r="T3062" s="14">
        <f t="shared" si="287"/>
        <v>42275.066365740735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5">
        <v>1000000</v>
      </c>
      <c r="E3063" s="5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>
        <f t="shared" si="283"/>
        <v>0</v>
      </c>
      <c r="Q3063" s="27" t="str">
        <f t="shared" si="284"/>
        <v>theater</v>
      </c>
      <c r="R3063" s="27" t="str">
        <f t="shared" si="285"/>
        <v>spaces</v>
      </c>
      <c r="S3063" s="14">
        <f t="shared" si="286"/>
        <v>41834.575787037036</v>
      </c>
      <c r="T3063" s="14">
        <f t="shared" si="287"/>
        <v>41864.575787037036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5">
        <v>10000</v>
      </c>
      <c r="E3064" s="5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67</v>
      </c>
      <c r="P3064" s="5">
        <f t="shared" si="283"/>
        <v>99.76</v>
      </c>
      <c r="Q3064" s="27" t="str">
        <f t="shared" si="284"/>
        <v>theater</v>
      </c>
      <c r="R3064" s="27" t="str">
        <f t="shared" si="285"/>
        <v>spaces</v>
      </c>
      <c r="S3064" s="14">
        <f t="shared" si="286"/>
        <v>42248.3274537037</v>
      </c>
      <c r="T3064" s="14">
        <f t="shared" si="287"/>
        <v>42277.541666666664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5">
        <v>3000</v>
      </c>
      <c r="E3065" s="5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20</v>
      </c>
      <c r="P3065" s="5">
        <f t="shared" si="283"/>
        <v>25.52</v>
      </c>
      <c r="Q3065" s="27" t="str">
        <f t="shared" si="284"/>
        <v>theater</v>
      </c>
      <c r="R3065" s="27" t="str">
        <f t="shared" si="285"/>
        <v>spaces</v>
      </c>
      <c r="S3065" s="14">
        <f t="shared" si="286"/>
        <v>42630.714560185181</v>
      </c>
      <c r="T3065" s="14">
        <f t="shared" si="287"/>
        <v>42665.714560185181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5">
        <v>75000</v>
      </c>
      <c r="E3066" s="5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</v>
      </c>
      <c r="P3066" s="5">
        <f t="shared" si="283"/>
        <v>117.65</v>
      </c>
      <c r="Q3066" s="27" t="str">
        <f t="shared" si="284"/>
        <v>theater</v>
      </c>
      <c r="R3066" s="27" t="str">
        <f t="shared" si="285"/>
        <v>spaces</v>
      </c>
      <c r="S3066" s="14">
        <f t="shared" si="286"/>
        <v>42298.9218287037</v>
      </c>
      <c r="T3066" s="14">
        <f t="shared" si="287"/>
        <v>42330.082638888889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5">
        <v>25000</v>
      </c>
      <c r="E3067" s="5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</v>
      </c>
      <c r="P3067" s="5">
        <f t="shared" si="283"/>
        <v>5</v>
      </c>
      <c r="Q3067" s="27" t="str">
        <f t="shared" si="284"/>
        <v>theater</v>
      </c>
      <c r="R3067" s="27" t="str">
        <f t="shared" si="285"/>
        <v>spaces</v>
      </c>
      <c r="S3067" s="14">
        <f t="shared" si="286"/>
        <v>41824.846898148149</v>
      </c>
      <c r="T3067" s="14">
        <f t="shared" si="287"/>
        <v>41849.846898148149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5">
        <v>350000</v>
      </c>
      <c r="E3068" s="5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12</v>
      </c>
      <c r="P3068" s="5">
        <f t="shared" si="283"/>
        <v>2796.67</v>
      </c>
      <c r="Q3068" s="27" t="str">
        <f t="shared" si="284"/>
        <v>theater</v>
      </c>
      <c r="R3068" s="27" t="str">
        <f t="shared" si="285"/>
        <v>spaces</v>
      </c>
      <c r="S3068" s="14">
        <f t="shared" si="286"/>
        <v>42531.020104166666</v>
      </c>
      <c r="T3068" s="14">
        <f t="shared" si="287"/>
        <v>42561.020104166666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5">
        <v>8000</v>
      </c>
      <c r="E3069" s="5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3</v>
      </c>
      <c r="P3069" s="5">
        <f t="shared" si="283"/>
        <v>200</v>
      </c>
      <c r="Q3069" s="27" t="str">
        <f t="shared" si="284"/>
        <v>theater</v>
      </c>
      <c r="R3069" s="27" t="str">
        <f t="shared" si="285"/>
        <v>spaces</v>
      </c>
      <c r="S3069" s="14">
        <f t="shared" si="286"/>
        <v>42226.730081018519</v>
      </c>
      <c r="T3069" s="14">
        <f t="shared" si="287"/>
        <v>42256.730081018519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5">
        <v>250000</v>
      </c>
      <c r="E3070" s="5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0</v>
      </c>
      <c r="P3070" s="5">
        <f t="shared" si="283"/>
        <v>87.5</v>
      </c>
      <c r="Q3070" s="27" t="str">
        <f t="shared" si="284"/>
        <v>theater</v>
      </c>
      <c r="R3070" s="27" t="str">
        <f t="shared" si="285"/>
        <v>spaces</v>
      </c>
      <c r="S3070" s="14">
        <f t="shared" si="286"/>
        <v>42263.483240740738</v>
      </c>
      <c r="T3070" s="14">
        <f t="shared" si="287"/>
        <v>42293.483240740738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5">
        <v>1000</v>
      </c>
      <c r="E3071" s="5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14.000000000000002</v>
      </c>
      <c r="P3071" s="5">
        <f t="shared" si="283"/>
        <v>20.14</v>
      </c>
      <c r="Q3071" s="27" t="str">
        <f t="shared" si="284"/>
        <v>theater</v>
      </c>
      <c r="R3071" s="27" t="str">
        <f t="shared" si="285"/>
        <v>spaces</v>
      </c>
      <c r="S3071" s="14">
        <f t="shared" si="286"/>
        <v>41957.625393518516</v>
      </c>
      <c r="T3071" s="14">
        <f t="shared" si="287"/>
        <v>41987.625393518516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5">
        <v>10000</v>
      </c>
      <c r="E3072" s="5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</v>
      </c>
      <c r="P3072" s="5">
        <f t="shared" si="283"/>
        <v>20.88</v>
      </c>
      <c r="Q3072" s="27" t="str">
        <f t="shared" si="284"/>
        <v>theater</v>
      </c>
      <c r="R3072" s="27" t="str">
        <f t="shared" si="285"/>
        <v>spaces</v>
      </c>
      <c r="S3072" s="14">
        <f t="shared" si="286"/>
        <v>42690.525104166663</v>
      </c>
      <c r="T3072" s="14">
        <f t="shared" si="287"/>
        <v>42711.525104166663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5">
        <v>12000</v>
      </c>
      <c r="E3073" s="5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60</v>
      </c>
      <c r="P3073" s="5">
        <f t="shared" si="283"/>
        <v>61.31</v>
      </c>
      <c r="Q3073" s="27" t="str">
        <f t="shared" si="284"/>
        <v>theater</v>
      </c>
      <c r="R3073" s="27" t="str">
        <f t="shared" si="285"/>
        <v>spaces</v>
      </c>
      <c r="S3073" s="14">
        <f t="shared" si="286"/>
        <v>42097.524085648147</v>
      </c>
      <c r="T3073" s="14">
        <f t="shared" si="287"/>
        <v>42115.040972222218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5">
        <v>12000</v>
      </c>
      <c r="E3074" s="5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0</v>
      </c>
      <c r="P3074" s="5">
        <f t="shared" si="283"/>
        <v>1</v>
      </c>
      <c r="Q3074" s="27" t="str">
        <f t="shared" si="284"/>
        <v>theater</v>
      </c>
      <c r="R3074" s="27" t="str">
        <f t="shared" si="285"/>
        <v>spaces</v>
      </c>
      <c r="S3074" s="14">
        <f t="shared" si="286"/>
        <v>42658.482199074067</v>
      </c>
      <c r="T3074" s="14">
        <f t="shared" si="287"/>
        <v>42672.865277777775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5">
        <v>2800000</v>
      </c>
      <c r="E3075" s="5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ROUND(E3075/D3075,2)*100</f>
        <v>0</v>
      </c>
      <c r="P3075" s="5">
        <f t="shared" ref="P3075:P3138" si="289">IF(L3075=0,0,ROUND(E3075/L3075,2))</f>
        <v>92.14</v>
      </c>
      <c r="Q3075" s="27" t="str">
        <f t="shared" ref="Q3075:Q3138" si="290">IF((FIND("/",N3075,1)&gt;0),
LEFT(N3075,(FIND("/",N3075,1)-1)),N3075)</f>
        <v>theater</v>
      </c>
      <c r="R3075" s="27" t="str">
        <f t="shared" ref="R3075:R3138" si="291">IF((FIND("/",N3075,1)&gt;0),
RIGHT(N3075,(LEN(N3075)-1-LEN(Q3075))),"")</f>
        <v>spaces</v>
      </c>
      <c r="S3075" s="14">
        <f t="shared" ref="S3075:S3138" si="292">(((J3075/60)/60)/24)+DATE(1970,1,1)+(-5/24)</f>
        <v>42111.475694444445</v>
      </c>
      <c r="T3075" s="14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5">
        <v>25000</v>
      </c>
      <c r="E3076" s="5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0</v>
      </c>
      <c r="P3076" s="5">
        <f t="shared" si="289"/>
        <v>7.33</v>
      </c>
      <c r="Q3076" s="27" t="str">
        <f t="shared" si="290"/>
        <v>theater</v>
      </c>
      <c r="R3076" s="27" t="str">
        <f t="shared" si="291"/>
        <v>spaces</v>
      </c>
      <c r="S3076" s="14">
        <f t="shared" si="292"/>
        <v>42409.362951388881</v>
      </c>
      <c r="T3076" s="14">
        <f t="shared" si="293"/>
        <v>42439.362951388881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5">
        <v>15000</v>
      </c>
      <c r="E3077" s="5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9</v>
      </c>
      <c r="P3077" s="5">
        <f t="shared" si="289"/>
        <v>64.8</v>
      </c>
      <c r="Q3077" s="27" t="str">
        <f t="shared" si="290"/>
        <v>theater</v>
      </c>
      <c r="R3077" s="27" t="str">
        <f t="shared" si="291"/>
        <v>spaces</v>
      </c>
      <c r="S3077" s="14">
        <f t="shared" si="292"/>
        <v>42550.893981481473</v>
      </c>
      <c r="T3077" s="14">
        <f t="shared" si="293"/>
        <v>42600.893981481473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5">
        <v>10000</v>
      </c>
      <c r="E3078" s="5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</v>
      </c>
      <c r="P3078" s="5">
        <f t="shared" si="289"/>
        <v>30.12</v>
      </c>
      <c r="Q3078" s="27" t="str">
        <f t="shared" si="290"/>
        <v>theater</v>
      </c>
      <c r="R3078" s="27" t="str">
        <f t="shared" si="291"/>
        <v>spaces</v>
      </c>
      <c r="S3078" s="14">
        <f t="shared" si="292"/>
        <v>42226.443553240737</v>
      </c>
      <c r="T3078" s="14">
        <f t="shared" si="293"/>
        <v>42286.443553240737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5">
        <v>22000</v>
      </c>
      <c r="E3079" s="5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</v>
      </c>
      <c r="P3079" s="5">
        <f t="shared" si="289"/>
        <v>52.5</v>
      </c>
      <c r="Q3079" s="27" t="str">
        <f t="shared" si="290"/>
        <v>theater</v>
      </c>
      <c r="R3079" s="27" t="str">
        <f t="shared" si="291"/>
        <v>spaces</v>
      </c>
      <c r="S3079" s="14">
        <f t="shared" si="292"/>
        <v>42766.74858796296</v>
      </c>
      <c r="T3079" s="14">
        <f t="shared" si="293"/>
        <v>42796.74858796296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5">
        <v>60000</v>
      </c>
      <c r="E3080" s="5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</v>
      </c>
      <c r="P3080" s="5">
        <f t="shared" si="289"/>
        <v>23.67</v>
      </c>
      <c r="Q3080" s="27" t="str">
        <f t="shared" si="290"/>
        <v>theater</v>
      </c>
      <c r="R3080" s="27" t="str">
        <f t="shared" si="291"/>
        <v>spaces</v>
      </c>
      <c r="S3080" s="14">
        <f t="shared" si="292"/>
        <v>42030.930497685178</v>
      </c>
      <c r="T3080" s="14">
        <f t="shared" si="293"/>
        <v>42060.930497685178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5">
        <v>1333666</v>
      </c>
      <c r="E3081" s="5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1</v>
      </c>
      <c r="P3081" s="5">
        <f t="shared" si="289"/>
        <v>415.78</v>
      </c>
      <c r="Q3081" s="27" t="str">
        <f t="shared" si="290"/>
        <v>theater</v>
      </c>
      <c r="R3081" s="27" t="str">
        <f t="shared" si="291"/>
        <v>spaces</v>
      </c>
      <c r="S3081" s="14">
        <f t="shared" si="292"/>
        <v>42055.50503472222</v>
      </c>
      <c r="T3081" s="14">
        <f t="shared" si="293"/>
        <v>42085.463368055549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5">
        <v>2000000</v>
      </c>
      <c r="E3082" s="5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0</v>
      </c>
      <c r="P3082" s="5">
        <f t="shared" si="289"/>
        <v>53.71</v>
      </c>
      <c r="Q3082" s="27" t="str">
        <f t="shared" si="290"/>
        <v>theater</v>
      </c>
      <c r="R3082" s="27" t="str">
        <f t="shared" si="291"/>
        <v>spaces</v>
      </c>
      <c r="S3082" s="14">
        <f t="shared" si="292"/>
        <v>41939.8199537037</v>
      </c>
      <c r="T3082" s="14">
        <f t="shared" si="293"/>
        <v>41999.861620370364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5">
        <v>1000000</v>
      </c>
      <c r="E3083" s="5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</v>
      </c>
      <c r="P3083" s="5">
        <f t="shared" si="289"/>
        <v>420.6</v>
      </c>
      <c r="Q3083" s="27" t="str">
        <f t="shared" si="290"/>
        <v>theater</v>
      </c>
      <c r="R3083" s="27" t="str">
        <f t="shared" si="291"/>
        <v>spaces</v>
      </c>
      <c r="S3083" s="14">
        <f t="shared" si="292"/>
        <v>42236.973275462959</v>
      </c>
      <c r="T3083" s="14">
        <f t="shared" si="293"/>
        <v>42266.973275462959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5">
        <v>9000</v>
      </c>
      <c r="E3084" s="5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>
        <f t="shared" si="289"/>
        <v>0</v>
      </c>
      <c r="Q3084" s="27" t="str">
        <f t="shared" si="290"/>
        <v>theater</v>
      </c>
      <c r="R3084" s="27" t="str">
        <f t="shared" si="291"/>
        <v>spaces</v>
      </c>
      <c r="S3084" s="14">
        <f t="shared" si="292"/>
        <v>42293.714652777773</v>
      </c>
      <c r="T3084" s="14">
        <f t="shared" si="293"/>
        <v>42323.756319444445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5">
        <v>20000</v>
      </c>
      <c r="E3085" s="5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</v>
      </c>
      <c r="P3085" s="5">
        <f t="shared" si="289"/>
        <v>18.670000000000002</v>
      </c>
      <c r="Q3085" s="27" t="str">
        <f t="shared" si="290"/>
        <v>theater</v>
      </c>
      <c r="R3085" s="27" t="str">
        <f t="shared" si="291"/>
        <v>spaces</v>
      </c>
      <c r="S3085" s="14">
        <f t="shared" si="292"/>
        <v>41853.355069444442</v>
      </c>
      <c r="T3085" s="14">
        <f t="shared" si="293"/>
        <v>41883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5">
        <v>4059</v>
      </c>
      <c r="E3086" s="5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12</v>
      </c>
      <c r="P3086" s="5">
        <f t="shared" si="289"/>
        <v>78.33</v>
      </c>
      <c r="Q3086" s="27" t="str">
        <f t="shared" si="290"/>
        <v>theater</v>
      </c>
      <c r="R3086" s="27" t="str">
        <f t="shared" si="291"/>
        <v>spaces</v>
      </c>
      <c r="S3086" s="14">
        <f t="shared" si="292"/>
        <v>42100.515405092585</v>
      </c>
      <c r="T3086" s="14">
        <f t="shared" si="293"/>
        <v>42129.574999999997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5">
        <v>25000</v>
      </c>
      <c r="E3087" s="5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</v>
      </c>
      <c r="P3087" s="5">
        <f t="shared" si="289"/>
        <v>67.78</v>
      </c>
      <c r="Q3087" s="27" t="str">
        <f t="shared" si="290"/>
        <v>theater</v>
      </c>
      <c r="R3087" s="27" t="str">
        <f t="shared" si="291"/>
        <v>spaces</v>
      </c>
      <c r="S3087" s="14">
        <f t="shared" si="292"/>
        <v>42246.675451388881</v>
      </c>
      <c r="T3087" s="14">
        <f t="shared" si="293"/>
        <v>42276.675451388881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5">
        <v>20000</v>
      </c>
      <c r="E3088" s="5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</v>
      </c>
      <c r="P3088" s="5">
        <f t="shared" si="289"/>
        <v>16.670000000000002</v>
      </c>
      <c r="Q3088" s="27" t="str">
        <f t="shared" si="290"/>
        <v>theater</v>
      </c>
      <c r="R3088" s="27" t="str">
        <f t="shared" si="291"/>
        <v>spaces</v>
      </c>
      <c r="S3088" s="14">
        <f t="shared" si="292"/>
        <v>42173.462488425925</v>
      </c>
      <c r="T3088" s="14">
        <f t="shared" si="293"/>
        <v>42233.462488425925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5">
        <v>20000</v>
      </c>
      <c r="E3089" s="5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1</v>
      </c>
      <c r="P3089" s="5">
        <f t="shared" si="289"/>
        <v>62.5</v>
      </c>
      <c r="Q3089" s="27" t="str">
        <f t="shared" si="290"/>
        <v>theater</v>
      </c>
      <c r="R3089" s="27" t="str">
        <f t="shared" si="291"/>
        <v>spaces</v>
      </c>
      <c r="S3089" s="14">
        <f t="shared" si="292"/>
        <v>42664.942013888889</v>
      </c>
      <c r="T3089" s="14">
        <f t="shared" si="293"/>
        <v>42724.983680555553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5">
        <v>65000</v>
      </c>
      <c r="E3090" s="5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</v>
      </c>
      <c r="P3090" s="5">
        <f t="shared" si="289"/>
        <v>42</v>
      </c>
      <c r="Q3090" s="27" t="str">
        <f t="shared" si="290"/>
        <v>theater</v>
      </c>
      <c r="R3090" s="27" t="str">
        <f t="shared" si="291"/>
        <v>spaces</v>
      </c>
      <c r="S3090" s="14">
        <f t="shared" si="292"/>
        <v>41981.363969907405</v>
      </c>
      <c r="T3090" s="14">
        <f t="shared" si="293"/>
        <v>42012.361805555549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5">
        <v>25000</v>
      </c>
      <c r="E3091" s="5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</v>
      </c>
      <c r="P3091" s="5">
        <f t="shared" si="289"/>
        <v>130.09</v>
      </c>
      <c r="Q3091" s="27" t="str">
        <f t="shared" si="290"/>
        <v>theater</v>
      </c>
      <c r="R3091" s="27" t="str">
        <f t="shared" si="291"/>
        <v>spaces</v>
      </c>
      <c r="S3091" s="14">
        <f t="shared" si="292"/>
        <v>42528.334293981483</v>
      </c>
      <c r="T3091" s="14">
        <f t="shared" si="293"/>
        <v>42559.874305555553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5">
        <v>225000</v>
      </c>
      <c r="E3092" s="5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</v>
      </c>
      <c r="P3092" s="5">
        <f t="shared" si="289"/>
        <v>1270.22</v>
      </c>
      <c r="Q3092" s="27" t="str">
        <f t="shared" si="290"/>
        <v>theater</v>
      </c>
      <c r="R3092" s="27" t="str">
        <f t="shared" si="291"/>
        <v>spaces</v>
      </c>
      <c r="S3092" s="14">
        <f t="shared" si="292"/>
        <v>42065.610474537032</v>
      </c>
      <c r="T3092" s="14">
        <f t="shared" si="293"/>
        <v>42125.568807870368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5">
        <v>5000</v>
      </c>
      <c r="E3093" s="5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16</v>
      </c>
      <c r="P3093" s="5">
        <f t="shared" si="289"/>
        <v>88.44</v>
      </c>
      <c r="Q3093" s="27" t="str">
        <f t="shared" si="290"/>
        <v>theater</v>
      </c>
      <c r="R3093" s="27" t="str">
        <f t="shared" si="291"/>
        <v>spaces</v>
      </c>
      <c r="S3093" s="14">
        <f t="shared" si="292"/>
        <v>42566.740081018514</v>
      </c>
      <c r="T3093" s="14">
        <f t="shared" si="293"/>
        <v>42596.740081018514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5">
        <v>100000</v>
      </c>
      <c r="E3094" s="5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</v>
      </c>
      <c r="P3094" s="5">
        <f t="shared" si="289"/>
        <v>56.34</v>
      </c>
      <c r="Q3094" s="27" t="str">
        <f t="shared" si="290"/>
        <v>theater</v>
      </c>
      <c r="R3094" s="27" t="str">
        <f t="shared" si="291"/>
        <v>spaces</v>
      </c>
      <c r="S3094" s="14">
        <f t="shared" si="292"/>
        <v>42255.41101851852</v>
      </c>
      <c r="T3094" s="14">
        <f t="shared" si="293"/>
        <v>42292.708333333336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5">
        <v>4000</v>
      </c>
      <c r="E3095" s="5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23</v>
      </c>
      <c r="P3095" s="5">
        <f t="shared" si="289"/>
        <v>53.53</v>
      </c>
      <c r="Q3095" s="27" t="str">
        <f t="shared" si="290"/>
        <v>theater</v>
      </c>
      <c r="R3095" s="27" t="str">
        <f t="shared" si="291"/>
        <v>spaces</v>
      </c>
      <c r="S3095" s="14">
        <f t="shared" si="292"/>
        <v>41760.700706018513</v>
      </c>
      <c r="T3095" s="14">
        <f t="shared" si="293"/>
        <v>41790.957638888889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5">
        <v>100000</v>
      </c>
      <c r="E3096" s="5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0</v>
      </c>
      <c r="P3096" s="5">
        <f t="shared" si="289"/>
        <v>25</v>
      </c>
      <c r="Q3096" s="27" t="str">
        <f t="shared" si="290"/>
        <v>theater</v>
      </c>
      <c r="R3096" s="27" t="str">
        <f t="shared" si="291"/>
        <v>spaces</v>
      </c>
      <c r="S3096" s="14">
        <f t="shared" si="292"/>
        <v>42207.587453703702</v>
      </c>
      <c r="T3096" s="14">
        <f t="shared" si="293"/>
        <v>42267.587453703702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5">
        <v>14920</v>
      </c>
      <c r="E3097" s="5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</v>
      </c>
      <c r="P3097" s="5">
        <f t="shared" si="289"/>
        <v>50</v>
      </c>
      <c r="Q3097" s="27" t="str">
        <f t="shared" si="290"/>
        <v>theater</v>
      </c>
      <c r="R3097" s="27" t="str">
        <f t="shared" si="291"/>
        <v>spaces</v>
      </c>
      <c r="S3097" s="14">
        <f t="shared" si="292"/>
        <v>42522.81689814815</v>
      </c>
      <c r="T3097" s="14">
        <f t="shared" si="293"/>
        <v>42582.81689814815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5">
        <v>20000</v>
      </c>
      <c r="E3098" s="5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4</v>
      </c>
      <c r="P3098" s="5">
        <f t="shared" si="289"/>
        <v>56.79</v>
      </c>
      <c r="Q3098" s="27" t="str">
        <f t="shared" si="290"/>
        <v>theater</v>
      </c>
      <c r="R3098" s="27" t="str">
        <f t="shared" si="291"/>
        <v>spaces</v>
      </c>
      <c r="S3098" s="14">
        <f t="shared" si="292"/>
        <v>42114.617199074077</v>
      </c>
      <c r="T3098" s="14">
        <f t="shared" si="293"/>
        <v>42144.617199074077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5">
        <v>10000</v>
      </c>
      <c r="E3099" s="5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</v>
      </c>
      <c r="P3099" s="5">
        <f t="shared" si="289"/>
        <v>40.83</v>
      </c>
      <c r="Q3099" s="27" t="str">
        <f t="shared" si="290"/>
        <v>theater</v>
      </c>
      <c r="R3099" s="27" t="str">
        <f t="shared" si="291"/>
        <v>spaces</v>
      </c>
      <c r="S3099" s="14">
        <f t="shared" si="292"/>
        <v>42629.29515046296</v>
      </c>
      <c r="T3099" s="14">
        <f t="shared" si="293"/>
        <v>42650.374999999993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5">
        <v>48725</v>
      </c>
      <c r="E3100" s="5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4</v>
      </c>
      <c r="P3100" s="5">
        <f t="shared" si="289"/>
        <v>65.11</v>
      </c>
      <c r="Q3100" s="27" t="str">
        <f t="shared" si="290"/>
        <v>theater</v>
      </c>
      <c r="R3100" s="27" t="str">
        <f t="shared" si="291"/>
        <v>spaces</v>
      </c>
      <c r="S3100" s="14">
        <f t="shared" si="292"/>
        <v>42359.58390046296</v>
      </c>
      <c r="T3100" s="14">
        <f t="shared" si="293"/>
        <v>42407.803472222215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5">
        <v>2000</v>
      </c>
      <c r="E3101" s="5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14.000000000000002</v>
      </c>
      <c r="P3101" s="5">
        <f t="shared" si="289"/>
        <v>55.6</v>
      </c>
      <c r="Q3101" s="27" t="str">
        <f t="shared" si="290"/>
        <v>theater</v>
      </c>
      <c r="R3101" s="27" t="str">
        <f t="shared" si="291"/>
        <v>spaces</v>
      </c>
      <c r="S3101" s="14">
        <f t="shared" si="292"/>
        <v>42381.981377314813</v>
      </c>
      <c r="T3101" s="14">
        <f t="shared" si="293"/>
        <v>42411.981377314813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5">
        <v>12000</v>
      </c>
      <c r="E3102" s="5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</v>
      </c>
      <c r="P3102" s="5">
        <f t="shared" si="289"/>
        <v>140.54</v>
      </c>
      <c r="Q3102" s="27" t="str">
        <f t="shared" si="290"/>
        <v>theater</v>
      </c>
      <c r="R3102" s="27" t="str">
        <f t="shared" si="291"/>
        <v>spaces</v>
      </c>
      <c r="S3102" s="14">
        <f t="shared" si="292"/>
        <v>41902.4140625</v>
      </c>
      <c r="T3102" s="14">
        <f t="shared" si="293"/>
        <v>41932.4140625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5">
        <v>2500</v>
      </c>
      <c r="E3103" s="5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5">
        <f t="shared" si="289"/>
        <v>25</v>
      </c>
      <c r="Q3103" s="27" t="str">
        <f t="shared" si="290"/>
        <v>theater</v>
      </c>
      <c r="R3103" s="27" t="str">
        <f t="shared" si="291"/>
        <v>spaces</v>
      </c>
      <c r="S3103" s="14">
        <f t="shared" si="292"/>
        <v>42171.175196759257</v>
      </c>
      <c r="T3103" s="14">
        <f t="shared" si="293"/>
        <v>42201.12222222222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5">
        <v>16000</v>
      </c>
      <c r="E3104" s="5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</v>
      </c>
      <c r="P3104" s="5">
        <f t="shared" si="289"/>
        <v>69.53</v>
      </c>
      <c r="Q3104" s="27" t="str">
        <f t="shared" si="290"/>
        <v>theater</v>
      </c>
      <c r="R3104" s="27" t="str">
        <f t="shared" si="291"/>
        <v>spaces</v>
      </c>
      <c r="S3104" s="14">
        <f t="shared" si="292"/>
        <v>42555.132152777776</v>
      </c>
      <c r="T3104" s="14">
        <f t="shared" si="293"/>
        <v>42605.132152777776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5">
        <v>4100</v>
      </c>
      <c r="E3105" s="5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</v>
      </c>
      <c r="P3105" s="5">
        <f t="shared" si="289"/>
        <v>5.5</v>
      </c>
      <c r="Q3105" s="27" t="str">
        <f t="shared" si="290"/>
        <v>theater</v>
      </c>
      <c r="R3105" s="27" t="str">
        <f t="shared" si="291"/>
        <v>spaces</v>
      </c>
      <c r="S3105" s="14">
        <f t="shared" si="292"/>
        <v>42106.94798611111</v>
      </c>
      <c r="T3105" s="14">
        <f t="shared" si="293"/>
        <v>42166.94798611111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5">
        <v>4000</v>
      </c>
      <c r="E3106" s="5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30</v>
      </c>
      <c r="P3106" s="5">
        <f t="shared" si="289"/>
        <v>237</v>
      </c>
      <c r="Q3106" s="27" t="str">
        <f t="shared" si="290"/>
        <v>theater</v>
      </c>
      <c r="R3106" s="27" t="str">
        <f t="shared" si="291"/>
        <v>spaces</v>
      </c>
      <c r="S3106" s="14">
        <f t="shared" si="292"/>
        <v>42006.70035879629</v>
      </c>
      <c r="T3106" s="14">
        <f t="shared" si="293"/>
        <v>42037.874999999993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5">
        <v>5845</v>
      </c>
      <c r="E3107" s="5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</v>
      </c>
      <c r="P3107" s="5">
        <f t="shared" si="289"/>
        <v>79.87</v>
      </c>
      <c r="Q3107" s="27" t="str">
        <f t="shared" si="290"/>
        <v>theater</v>
      </c>
      <c r="R3107" s="27" t="str">
        <f t="shared" si="291"/>
        <v>spaces</v>
      </c>
      <c r="S3107" s="14">
        <f t="shared" si="292"/>
        <v>41876.510601851849</v>
      </c>
      <c r="T3107" s="14">
        <f t="shared" si="293"/>
        <v>41931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5">
        <v>1000</v>
      </c>
      <c r="E3108" s="5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</v>
      </c>
      <c r="P3108" s="5">
        <f t="shared" si="289"/>
        <v>10.25</v>
      </c>
      <c r="Q3108" s="27" t="str">
        <f t="shared" si="290"/>
        <v>theater</v>
      </c>
      <c r="R3108" s="27" t="str">
        <f t="shared" si="291"/>
        <v>spaces</v>
      </c>
      <c r="S3108" s="14">
        <f t="shared" si="292"/>
        <v>42241.22078703704</v>
      </c>
      <c r="T3108" s="14">
        <f t="shared" si="293"/>
        <v>42263.708333333336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5">
        <v>40000</v>
      </c>
      <c r="E3109" s="5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20</v>
      </c>
      <c r="P3109" s="5">
        <f t="shared" si="289"/>
        <v>272.58999999999997</v>
      </c>
      <c r="Q3109" s="27" t="str">
        <f t="shared" si="290"/>
        <v>theater</v>
      </c>
      <c r="R3109" s="27" t="str">
        <f t="shared" si="291"/>
        <v>spaces</v>
      </c>
      <c r="S3109" s="14">
        <f t="shared" si="292"/>
        <v>42128.605914351843</v>
      </c>
      <c r="T3109" s="14">
        <f t="shared" si="293"/>
        <v>42135.605914351843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5">
        <v>50000</v>
      </c>
      <c r="E3110" s="5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0</v>
      </c>
      <c r="P3110" s="5">
        <f t="shared" si="289"/>
        <v>13</v>
      </c>
      <c r="Q3110" s="27" t="str">
        <f t="shared" si="290"/>
        <v>theater</v>
      </c>
      <c r="R3110" s="27" t="str">
        <f t="shared" si="291"/>
        <v>spaces</v>
      </c>
      <c r="S3110" s="14">
        <f t="shared" si="292"/>
        <v>42062.47215277778</v>
      </c>
      <c r="T3110" s="14">
        <f t="shared" si="293"/>
        <v>42122.430486111109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5">
        <v>26500</v>
      </c>
      <c r="E3111" s="5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</v>
      </c>
      <c r="P3111" s="5">
        <f t="shared" si="289"/>
        <v>58.18</v>
      </c>
      <c r="Q3111" s="27" t="str">
        <f t="shared" si="290"/>
        <v>theater</v>
      </c>
      <c r="R3111" s="27" t="str">
        <f t="shared" si="291"/>
        <v>spaces</v>
      </c>
      <c r="S3111" s="14">
        <f t="shared" si="292"/>
        <v>41843.916782407403</v>
      </c>
      <c r="T3111" s="14">
        <f t="shared" si="293"/>
        <v>41878.916782407403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5">
        <v>25000</v>
      </c>
      <c r="E3112" s="5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</v>
      </c>
      <c r="P3112" s="5">
        <f t="shared" si="289"/>
        <v>10</v>
      </c>
      <c r="Q3112" s="27" t="str">
        <f t="shared" si="290"/>
        <v>theater</v>
      </c>
      <c r="R3112" s="27" t="str">
        <f t="shared" si="291"/>
        <v>spaces</v>
      </c>
      <c r="S3112" s="14">
        <f t="shared" si="292"/>
        <v>42744.823136574072</v>
      </c>
      <c r="T3112" s="14">
        <f t="shared" si="293"/>
        <v>42784.823136574072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5">
        <v>20000</v>
      </c>
      <c r="E3113" s="5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27</v>
      </c>
      <c r="P3113" s="5">
        <f t="shared" si="289"/>
        <v>70.11</v>
      </c>
      <c r="Q3113" s="27" t="str">
        <f t="shared" si="290"/>
        <v>theater</v>
      </c>
      <c r="R3113" s="27" t="str">
        <f t="shared" si="291"/>
        <v>spaces</v>
      </c>
      <c r="S3113" s="14">
        <f t="shared" si="292"/>
        <v>41885.38680555555</v>
      </c>
      <c r="T3113" s="14">
        <f t="shared" si="293"/>
        <v>41916.38680555555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5">
        <v>11000</v>
      </c>
      <c r="E3114" s="5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5</v>
      </c>
      <c r="P3114" s="5">
        <f t="shared" si="289"/>
        <v>57.89</v>
      </c>
      <c r="Q3114" s="27" t="str">
        <f t="shared" si="290"/>
        <v>theater</v>
      </c>
      <c r="R3114" s="27" t="str">
        <f t="shared" si="291"/>
        <v>spaces</v>
      </c>
      <c r="S3114" s="14">
        <f t="shared" si="292"/>
        <v>42614.913587962961</v>
      </c>
      <c r="T3114" s="14">
        <f t="shared" si="293"/>
        <v>42674.913587962961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5">
        <v>109225</v>
      </c>
      <c r="E3115" s="5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</v>
      </c>
      <c r="P3115" s="5">
        <f t="shared" si="289"/>
        <v>125.27</v>
      </c>
      <c r="Q3115" s="27" t="str">
        <f t="shared" si="290"/>
        <v>theater</v>
      </c>
      <c r="R3115" s="27" t="str">
        <f t="shared" si="291"/>
        <v>spaces</v>
      </c>
      <c r="S3115" s="14">
        <f t="shared" si="292"/>
        <v>42081.522939814815</v>
      </c>
      <c r="T3115" s="14">
        <f t="shared" si="293"/>
        <v>42111.522939814815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5">
        <v>75000</v>
      </c>
      <c r="E3116" s="5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>
        <f t="shared" si="289"/>
        <v>0</v>
      </c>
      <c r="Q3116" s="27" t="str">
        <f t="shared" si="290"/>
        <v>theater</v>
      </c>
      <c r="R3116" s="27" t="str">
        <f t="shared" si="291"/>
        <v>spaces</v>
      </c>
      <c r="S3116" s="14">
        <f t="shared" si="292"/>
        <v>41843.42418981481</v>
      </c>
      <c r="T3116" s="14">
        <f t="shared" si="293"/>
        <v>41903.42418981481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5">
        <v>10000</v>
      </c>
      <c r="E3117" s="5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5">
        <f t="shared" si="289"/>
        <v>300</v>
      </c>
      <c r="Q3117" s="27" t="str">
        <f t="shared" si="290"/>
        <v>theater</v>
      </c>
      <c r="R3117" s="27" t="str">
        <f t="shared" si="291"/>
        <v>spaces</v>
      </c>
      <c r="S3117" s="14">
        <f t="shared" si="292"/>
        <v>42496.238738425927</v>
      </c>
      <c r="T3117" s="14">
        <f t="shared" si="293"/>
        <v>42526.238738425927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5">
        <v>750</v>
      </c>
      <c r="E3118" s="5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56.999999999999993</v>
      </c>
      <c r="P3118" s="5">
        <f t="shared" si="289"/>
        <v>43</v>
      </c>
      <c r="Q3118" s="27" t="str">
        <f t="shared" si="290"/>
        <v>theater</v>
      </c>
      <c r="R3118" s="27" t="str">
        <f t="shared" si="291"/>
        <v>spaces</v>
      </c>
      <c r="S3118" s="14">
        <f t="shared" si="292"/>
        <v>42081.30700231481</v>
      </c>
      <c r="T3118" s="14">
        <f t="shared" si="293"/>
        <v>42095.30700231481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5">
        <v>1000</v>
      </c>
      <c r="E3119" s="5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</v>
      </c>
      <c r="P3119" s="5">
        <f t="shared" si="289"/>
        <v>1</v>
      </c>
      <c r="Q3119" s="27" t="str">
        <f t="shared" si="290"/>
        <v>theater</v>
      </c>
      <c r="R3119" s="27" t="str">
        <f t="shared" si="291"/>
        <v>spaces</v>
      </c>
      <c r="S3119" s="14">
        <f t="shared" si="292"/>
        <v>42509.166203703695</v>
      </c>
      <c r="T3119" s="14">
        <f t="shared" si="293"/>
        <v>42517.341666666667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5">
        <v>500000</v>
      </c>
      <c r="E3120" s="5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</v>
      </c>
      <c r="P3120" s="5">
        <f t="shared" si="289"/>
        <v>775</v>
      </c>
      <c r="Q3120" s="27" t="str">
        <f t="shared" si="290"/>
        <v>theater</v>
      </c>
      <c r="R3120" s="27" t="str">
        <f t="shared" si="291"/>
        <v>spaces</v>
      </c>
      <c r="S3120" s="14">
        <f t="shared" si="292"/>
        <v>42534.441238425927</v>
      </c>
      <c r="T3120" s="14">
        <f t="shared" si="293"/>
        <v>42553.441238425927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5">
        <v>10000</v>
      </c>
      <c r="E3121" s="5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</v>
      </c>
      <c r="P3121" s="5">
        <f t="shared" si="289"/>
        <v>5</v>
      </c>
      <c r="Q3121" s="27" t="str">
        <f t="shared" si="290"/>
        <v>theater</v>
      </c>
      <c r="R3121" s="27" t="str">
        <f t="shared" si="291"/>
        <v>spaces</v>
      </c>
      <c r="S3121" s="14">
        <f t="shared" si="292"/>
        <v>42059.837175925924</v>
      </c>
      <c r="T3121" s="14">
        <f t="shared" si="293"/>
        <v>42089.795509259253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5">
        <v>1300000</v>
      </c>
      <c r="E3122" s="5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0</v>
      </c>
      <c r="P3122" s="5">
        <f t="shared" si="289"/>
        <v>12.8</v>
      </c>
      <c r="Q3122" s="27" t="str">
        <f t="shared" si="290"/>
        <v>theater</v>
      </c>
      <c r="R3122" s="27" t="str">
        <f t="shared" si="291"/>
        <v>spaces</v>
      </c>
      <c r="S3122" s="14">
        <f t="shared" si="292"/>
        <v>42435.733749999999</v>
      </c>
      <c r="T3122" s="14">
        <f t="shared" si="293"/>
        <v>42495.692083333335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5">
        <v>1500</v>
      </c>
      <c r="E3123" s="5">
        <v>10</v>
      </c>
      <c r="F3123" s="12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1</v>
      </c>
      <c r="P3123" s="5">
        <f t="shared" si="289"/>
        <v>10</v>
      </c>
      <c r="Q3123" s="27" t="str">
        <f t="shared" si="290"/>
        <v>theater</v>
      </c>
      <c r="R3123" s="27" t="str">
        <f t="shared" si="291"/>
        <v>spaces</v>
      </c>
      <c r="S3123" s="14">
        <f t="shared" si="292"/>
        <v>41848.471469907403</v>
      </c>
      <c r="T3123" s="14">
        <f t="shared" si="293"/>
        <v>41908.471469907403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5">
        <v>199</v>
      </c>
      <c r="E3124" s="5">
        <v>116</v>
      </c>
      <c r="F3124" s="12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57.999999999999993</v>
      </c>
      <c r="P3124" s="5">
        <f t="shared" si="289"/>
        <v>58</v>
      </c>
      <c r="Q3124" s="27" t="str">
        <f t="shared" si="290"/>
        <v>theater</v>
      </c>
      <c r="R3124" s="27" t="str">
        <f t="shared" si="291"/>
        <v>spaces</v>
      </c>
      <c r="S3124" s="14">
        <f t="shared" si="292"/>
        <v>42678.723749999997</v>
      </c>
      <c r="T3124" s="14">
        <f t="shared" si="293"/>
        <v>42683.765416666669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5">
        <v>125000</v>
      </c>
      <c r="E3125" s="5">
        <v>85192</v>
      </c>
      <c r="F3125" s="12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</v>
      </c>
      <c r="P3125" s="5">
        <f t="shared" si="289"/>
        <v>244.8</v>
      </c>
      <c r="Q3125" s="27" t="str">
        <f t="shared" si="290"/>
        <v>theater</v>
      </c>
      <c r="R3125" s="27" t="str">
        <f t="shared" si="291"/>
        <v>spaces</v>
      </c>
      <c r="S3125" s="14">
        <f t="shared" si="292"/>
        <v>42530.784699074073</v>
      </c>
      <c r="T3125" s="14">
        <f t="shared" si="293"/>
        <v>42560.784699074073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5">
        <v>800000</v>
      </c>
      <c r="E3126" s="5">
        <v>26</v>
      </c>
      <c r="F3126" s="12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0</v>
      </c>
      <c r="P3126" s="5">
        <f t="shared" si="289"/>
        <v>6.5</v>
      </c>
      <c r="Q3126" s="27" t="str">
        <f t="shared" si="290"/>
        <v>theater</v>
      </c>
      <c r="R3126" s="27" t="str">
        <f t="shared" si="291"/>
        <v>spaces</v>
      </c>
      <c r="S3126" s="14">
        <f t="shared" si="292"/>
        <v>41977.571770833332</v>
      </c>
      <c r="T3126" s="14">
        <f t="shared" si="293"/>
        <v>42037.571770833332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5">
        <v>1500000</v>
      </c>
      <c r="E3127" s="5">
        <v>0</v>
      </c>
      <c r="F3127" s="12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>
        <f t="shared" si="289"/>
        <v>0</v>
      </c>
      <c r="Q3127" s="27" t="str">
        <f t="shared" si="290"/>
        <v>theater</v>
      </c>
      <c r="R3127" s="27" t="str">
        <f t="shared" si="291"/>
        <v>spaces</v>
      </c>
      <c r="S3127" s="14">
        <f t="shared" si="292"/>
        <v>42345.998518518514</v>
      </c>
      <c r="T3127" s="14">
        <f t="shared" si="293"/>
        <v>42375.998518518514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5">
        <v>25000</v>
      </c>
      <c r="E3128" s="5">
        <v>1040</v>
      </c>
      <c r="F3128" s="12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</v>
      </c>
      <c r="P3128" s="5">
        <f t="shared" si="289"/>
        <v>61.18</v>
      </c>
      <c r="Q3128" s="27" t="str">
        <f t="shared" si="290"/>
        <v>theater</v>
      </c>
      <c r="R3128" s="27" t="str">
        <f t="shared" si="291"/>
        <v>spaces</v>
      </c>
      <c r="S3128" s="14">
        <f t="shared" si="292"/>
        <v>42426.809745370374</v>
      </c>
      <c r="T3128" s="14">
        <f t="shared" si="293"/>
        <v>42456.768078703702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5">
        <v>100000</v>
      </c>
      <c r="E3129" s="5">
        <v>0</v>
      </c>
      <c r="F3129" s="12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>
        <f t="shared" si="289"/>
        <v>0</v>
      </c>
      <c r="Q3129" s="27" t="str">
        <f t="shared" si="290"/>
        <v>theater</v>
      </c>
      <c r="R3129" s="27" t="str">
        <f t="shared" si="291"/>
        <v>spaces</v>
      </c>
      <c r="S3129" s="14">
        <f t="shared" si="292"/>
        <v>42034.648483796293</v>
      </c>
      <c r="T3129" s="14">
        <f t="shared" si="293"/>
        <v>42064.648483796293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5">
        <v>15000</v>
      </c>
      <c r="E3130" s="5">
        <v>16291</v>
      </c>
      <c r="F3130" s="12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109.00000000000001</v>
      </c>
      <c r="P3130" s="5">
        <f t="shared" si="289"/>
        <v>139.24</v>
      </c>
      <c r="Q3130" s="27" t="str">
        <f t="shared" si="290"/>
        <v>theater</v>
      </c>
      <c r="R3130" s="27" t="str">
        <f t="shared" si="291"/>
        <v>plays</v>
      </c>
      <c r="S3130" s="14">
        <f t="shared" si="292"/>
        <v>42780.617372685178</v>
      </c>
      <c r="T3130" s="14">
        <f t="shared" si="293"/>
        <v>42810.575706018521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5">
        <v>1250</v>
      </c>
      <c r="E3131" s="5">
        <v>10</v>
      </c>
      <c r="F3131" s="12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1</v>
      </c>
      <c r="P3131" s="5">
        <f t="shared" si="289"/>
        <v>10</v>
      </c>
      <c r="Q3131" s="27" t="str">
        <f t="shared" si="290"/>
        <v>theater</v>
      </c>
      <c r="R3131" s="27" t="str">
        <f t="shared" si="291"/>
        <v>plays</v>
      </c>
      <c r="S3131" s="14">
        <f t="shared" si="292"/>
        <v>42803.634479166663</v>
      </c>
      <c r="T3131" s="14">
        <f t="shared" si="293"/>
        <v>42843.592812499999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5">
        <v>10000</v>
      </c>
      <c r="E3132" s="5">
        <v>375</v>
      </c>
      <c r="F3132" s="1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4</v>
      </c>
      <c r="P3132" s="5">
        <f t="shared" si="289"/>
        <v>93.75</v>
      </c>
      <c r="Q3132" s="27" t="str">
        <f t="shared" si="290"/>
        <v>theater</v>
      </c>
      <c r="R3132" s="27" t="str">
        <f t="shared" si="291"/>
        <v>plays</v>
      </c>
      <c r="S3132" s="14">
        <f t="shared" si="292"/>
        <v>42808.431898148141</v>
      </c>
      <c r="T3132" s="14">
        <f t="shared" si="293"/>
        <v>42838.999305555553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5">
        <v>4100</v>
      </c>
      <c r="E3133" s="5">
        <v>645</v>
      </c>
      <c r="F3133" s="12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16</v>
      </c>
      <c r="P3133" s="5">
        <f t="shared" si="289"/>
        <v>53.75</v>
      </c>
      <c r="Q3133" s="27" t="str">
        <f t="shared" si="290"/>
        <v>theater</v>
      </c>
      <c r="R3133" s="27" t="str">
        <f t="shared" si="291"/>
        <v>plays</v>
      </c>
      <c r="S3133" s="14">
        <f t="shared" si="292"/>
        <v>42803.370891203704</v>
      </c>
      <c r="T3133" s="14">
        <f t="shared" si="293"/>
        <v>42833.329224537032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5">
        <v>30000</v>
      </c>
      <c r="E3134" s="5">
        <v>10</v>
      </c>
      <c r="F3134" s="12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0</v>
      </c>
      <c r="P3134" s="5">
        <f t="shared" si="289"/>
        <v>10</v>
      </c>
      <c r="Q3134" s="27" t="str">
        <f t="shared" si="290"/>
        <v>theater</v>
      </c>
      <c r="R3134" s="27" t="str">
        <f t="shared" si="291"/>
        <v>plays</v>
      </c>
      <c r="S3134" s="14">
        <f t="shared" si="292"/>
        <v>42786.141898148147</v>
      </c>
      <c r="T3134" s="14">
        <f t="shared" si="293"/>
        <v>42846.100231481476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5">
        <v>500</v>
      </c>
      <c r="E3135" s="5">
        <v>540</v>
      </c>
      <c r="F3135" s="12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5">
        <f t="shared" si="289"/>
        <v>33.75</v>
      </c>
      <c r="Q3135" s="27" t="str">
        <f t="shared" si="290"/>
        <v>theater</v>
      </c>
      <c r="R3135" s="27" t="str">
        <f t="shared" si="291"/>
        <v>plays</v>
      </c>
      <c r="S3135" s="14">
        <f t="shared" si="292"/>
        <v>42788.356874999998</v>
      </c>
      <c r="T3135" s="14">
        <f t="shared" si="293"/>
        <v>42818.315208333333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5">
        <v>1000</v>
      </c>
      <c r="E3136" s="5">
        <v>225</v>
      </c>
      <c r="F3136" s="12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23</v>
      </c>
      <c r="P3136" s="5">
        <f t="shared" si="289"/>
        <v>18.75</v>
      </c>
      <c r="Q3136" s="27" t="str">
        <f t="shared" si="290"/>
        <v>theater</v>
      </c>
      <c r="R3136" s="27" t="str">
        <f t="shared" si="291"/>
        <v>plays</v>
      </c>
      <c r="S3136" s="14">
        <f t="shared" si="292"/>
        <v>42800.511793981481</v>
      </c>
      <c r="T3136" s="14">
        <f t="shared" si="293"/>
        <v>42821.470127314817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5">
        <v>777</v>
      </c>
      <c r="E3137" s="5">
        <v>162</v>
      </c>
      <c r="F3137" s="12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21</v>
      </c>
      <c r="P3137" s="5">
        <f t="shared" si="289"/>
        <v>23.14</v>
      </c>
      <c r="Q3137" s="27" t="str">
        <f t="shared" si="290"/>
        <v>theater</v>
      </c>
      <c r="R3137" s="27" t="str">
        <f t="shared" si="291"/>
        <v>plays</v>
      </c>
      <c r="S3137" s="14">
        <f t="shared" si="292"/>
        <v>42806.943530092591</v>
      </c>
      <c r="T3137" s="14">
        <f t="shared" si="293"/>
        <v>42828.943530092591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5">
        <v>500</v>
      </c>
      <c r="E3138" s="5">
        <v>639</v>
      </c>
      <c r="F3138" s="12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128</v>
      </c>
      <c r="P3138" s="5">
        <f t="shared" si="289"/>
        <v>29.05</v>
      </c>
      <c r="Q3138" s="27" t="str">
        <f t="shared" si="290"/>
        <v>theater</v>
      </c>
      <c r="R3138" s="27" t="str">
        <f t="shared" si="291"/>
        <v>plays</v>
      </c>
      <c r="S3138" s="14">
        <f t="shared" si="292"/>
        <v>42789.25409722222</v>
      </c>
      <c r="T3138" s="14">
        <f t="shared" si="293"/>
        <v>42825.749305555553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5">
        <v>1500</v>
      </c>
      <c r="E3139" s="5">
        <v>50</v>
      </c>
      <c r="F3139" s="12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ROUND(E3139/D3139,2)*100</f>
        <v>3</v>
      </c>
      <c r="P3139" s="5">
        <f t="shared" ref="P3139:P3202" si="295">IF(L3139=0,0,ROUND(E3139/L3139,2))</f>
        <v>50</v>
      </c>
      <c r="Q3139" s="27" t="str">
        <f t="shared" ref="Q3139:Q3202" si="296">IF((FIND("/",N3139,1)&gt;0),
LEFT(N3139,(FIND("/",N3139,1)-1)),N3139)</f>
        <v>theater</v>
      </c>
      <c r="R3139" s="27" t="str">
        <f t="shared" ref="R3139:R3202" si="297">IF((FIND("/",N3139,1)&gt;0),
RIGHT(N3139,(LEN(N3139)-1-LEN(Q3139))),"")</f>
        <v>plays</v>
      </c>
      <c r="S3139" s="14">
        <f t="shared" ref="S3139:S3202" si="298">(((J3139/60)/60)/24)+DATE(1970,1,1)+(-5/24)</f>
        <v>42807.676724537036</v>
      </c>
      <c r="T3139" s="14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5">
        <v>200</v>
      </c>
      <c r="E3140" s="5">
        <v>0</v>
      </c>
      <c r="F3140" s="12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>
        <f t="shared" si="295"/>
        <v>0</v>
      </c>
      <c r="Q3140" s="27" t="str">
        <f t="shared" si="296"/>
        <v>theater</v>
      </c>
      <c r="R3140" s="27" t="str">
        <f t="shared" si="297"/>
        <v>plays</v>
      </c>
      <c r="S3140" s="14">
        <f t="shared" si="298"/>
        <v>42809.437581018516</v>
      </c>
      <c r="T3140" s="14">
        <f t="shared" si="299"/>
        <v>42828.437581018516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5">
        <v>50000</v>
      </c>
      <c r="E3141" s="5">
        <v>2700</v>
      </c>
      <c r="F3141" s="12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</v>
      </c>
      <c r="P3141" s="5">
        <f t="shared" si="295"/>
        <v>450</v>
      </c>
      <c r="Q3141" s="27" t="str">
        <f t="shared" si="296"/>
        <v>theater</v>
      </c>
      <c r="R3141" s="27" t="str">
        <f t="shared" si="297"/>
        <v>plays</v>
      </c>
      <c r="S3141" s="14">
        <f t="shared" si="298"/>
        <v>42785.062037037038</v>
      </c>
      <c r="T3141" s="14">
        <f t="shared" si="299"/>
        <v>42818.981249999997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5">
        <v>10000</v>
      </c>
      <c r="E3142" s="5">
        <v>96</v>
      </c>
      <c r="F3142" s="1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1</v>
      </c>
      <c r="P3142" s="5">
        <f t="shared" si="295"/>
        <v>24</v>
      </c>
      <c r="Q3142" s="27" t="str">
        <f t="shared" si="296"/>
        <v>theater</v>
      </c>
      <c r="R3142" s="27" t="str">
        <f t="shared" si="297"/>
        <v>plays</v>
      </c>
      <c r="S3142" s="14">
        <f t="shared" si="298"/>
        <v>42802.510451388887</v>
      </c>
      <c r="T3142" s="14">
        <f t="shared" si="299"/>
        <v>42832.468784722216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5">
        <v>500</v>
      </c>
      <c r="E3143" s="5">
        <v>258</v>
      </c>
      <c r="F3143" s="12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52</v>
      </c>
      <c r="P3143" s="5">
        <f t="shared" si="295"/>
        <v>32.25</v>
      </c>
      <c r="Q3143" s="27" t="str">
        <f t="shared" si="296"/>
        <v>theater</v>
      </c>
      <c r="R3143" s="27" t="str">
        <f t="shared" si="297"/>
        <v>plays</v>
      </c>
      <c r="S3143" s="14">
        <f t="shared" si="298"/>
        <v>42800.544999999998</v>
      </c>
      <c r="T3143" s="14">
        <f t="shared" si="299"/>
        <v>42841.624999999993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5">
        <v>2750</v>
      </c>
      <c r="E3144" s="5">
        <v>45</v>
      </c>
      <c r="F3144" s="12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2</v>
      </c>
      <c r="P3144" s="5">
        <f t="shared" si="295"/>
        <v>15</v>
      </c>
      <c r="Q3144" s="27" t="str">
        <f t="shared" si="296"/>
        <v>theater</v>
      </c>
      <c r="R3144" s="27" t="str">
        <f t="shared" si="297"/>
        <v>plays</v>
      </c>
      <c r="S3144" s="14">
        <f t="shared" si="298"/>
        <v>42783.304849537039</v>
      </c>
      <c r="T3144" s="14">
        <f t="shared" si="299"/>
        <v>42813.263182870367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5">
        <v>700</v>
      </c>
      <c r="E3145" s="5">
        <v>0</v>
      </c>
      <c r="F3145" s="12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>
        <f t="shared" si="295"/>
        <v>0</v>
      </c>
      <c r="Q3145" s="27" t="str">
        <f t="shared" si="296"/>
        <v>theater</v>
      </c>
      <c r="R3145" s="27" t="str">
        <f t="shared" si="297"/>
        <v>plays</v>
      </c>
      <c r="S3145" s="14">
        <f t="shared" si="298"/>
        <v>42808.149953703702</v>
      </c>
      <c r="T3145" s="14">
        <f t="shared" si="299"/>
        <v>42834.149953703702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5">
        <v>10000</v>
      </c>
      <c r="E3146" s="5">
        <v>7540</v>
      </c>
      <c r="F3146" s="12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</v>
      </c>
      <c r="P3146" s="5">
        <f t="shared" si="295"/>
        <v>251.33</v>
      </c>
      <c r="Q3146" s="27" t="str">
        <f t="shared" si="296"/>
        <v>theater</v>
      </c>
      <c r="R3146" s="27" t="str">
        <f t="shared" si="297"/>
        <v>plays</v>
      </c>
      <c r="S3146" s="14">
        <f t="shared" si="298"/>
        <v>42796.329942129632</v>
      </c>
      <c r="T3146" s="14">
        <f t="shared" si="299"/>
        <v>42813.041666666664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5">
        <v>25000</v>
      </c>
      <c r="E3147" s="5">
        <v>0</v>
      </c>
      <c r="F3147" s="12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>
        <f t="shared" si="295"/>
        <v>0</v>
      </c>
      <c r="Q3147" s="27" t="str">
        <f t="shared" si="296"/>
        <v>theater</v>
      </c>
      <c r="R3147" s="27" t="str">
        <f t="shared" si="297"/>
        <v>plays</v>
      </c>
      <c r="S3147" s="14">
        <f t="shared" si="298"/>
        <v>42761.832569444443</v>
      </c>
      <c r="T3147" s="14">
        <f t="shared" si="299"/>
        <v>42821.790902777771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5">
        <v>50000</v>
      </c>
      <c r="E3148" s="5">
        <v>5250</v>
      </c>
      <c r="F3148" s="12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11</v>
      </c>
      <c r="P3148" s="5">
        <f t="shared" si="295"/>
        <v>437.5</v>
      </c>
      <c r="Q3148" s="27" t="str">
        <f t="shared" si="296"/>
        <v>theater</v>
      </c>
      <c r="R3148" s="27" t="str">
        <f t="shared" si="297"/>
        <v>plays</v>
      </c>
      <c r="S3148" s="14">
        <f t="shared" si="298"/>
        <v>42796.474143518521</v>
      </c>
      <c r="T3148" s="14">
        <f t="shared" si="299"/>
        <v>42841.432476851849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5">
        <v>20000</v>
      </c>
      <c r="E3149" s="5">
        <v>23505</v>
      </c>
      <c r="F3149" s="12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118</v>
      </c>
      <c r="P3149" s="5">
        <f t="shared" si="295"/>
        <v>110.35</v>
      </c>
      <c r="Q3149" s="27" t="str">
        <f t="shared" si="296"/>
        <v>theater</v>
      </c>
      <c r="R3149" s="27" t="str">
        <f t="shared" si="297"/>
        <v>plays</v>
      </c>
      <c r="S3149" s="14">
        <f t="shared" si="298"/>
        <v>41909.761053240742</v>
      </c>
      <c r="T3149" s="14">
        <f t="shared" si="299"/>
        <v>41949.802719907406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5">
        <v>1800</v>
      </c>
      <c r="E3150" s="5">
        <v>2361</v>
      </c>
      <c r="F3150" s="12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</v>
      </c>
      <c r="P3150" s="5">
        <f t="shared" si="295"/>
        <v>41.42</v>
      </c>
      <c r="Q3150" s="27" t="str">
        <f t="shared" si="296"/>
        <v>theater</v>
      </c>
      <c r="R3150" s="27" t="str">
        <f t="shared" si="297"/>
        <v>plays</v>
      </c>
      <c r="S3150" s="14">
        <f t="shared" si="298"/>
        <v>41891.456990740735</v>
      </c>
      <c r="T3150" s="14">
        <f t="shared" si="299"/>
        <v>41912.958333333328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5">
        <v>1250</v>
      </c>
      <c r="E3151" s="5">
        <v>1300</v>
      </c>
      <c r="F3151" s="12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5">
        <f t="shared" si="295"/>
        <v>52</v>
      </c>
      <c r="Q3151" s="27" t="str">
        <f t="shared" si="296"/>
        <v>theater</v>
      </c>
      <c r="R3151" s="27" t="str">
        <f t="shared" si="297"/>
        <v>plays</v>
      </c>
      <c r="S3151" s="14">
        <f t="shared" si="298"/>
        <v>41225.809027777774</v>
      </c>
      <c r="T3151" s="14">
        <f t="shared" si="299"/>
        <v>41249.875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5">
        <v>3500</v>
      </c>
      <c r="E3152" s="5">
        <v>3535</v>
      </c>
      <c r="F3152" s="1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5">
        <f t="shared" si="295"/>
        <v>33.99</v>
      </c>
      <c r="Q3152" s="27" t="str">
        <f t="shared" si="296"/>
        <v>theater</v>
      </c>
      <c r="R3152" s="27" t="str">
        <f t="shared" si="297"/>
        <v>plays</v>
      </c>
      <c r="S3152" s="14">
        <f t="shared" si="298"/>
        <v>40478.055590277778</v>
      </c>
      <c r="T3152" s="14">
        <f t="shared" si="299"/>
        <v>40567.958333333328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5">
        <v>3500</v>
      </c>
      <c r="E3153" s="5">
        <v>3514</v>
      </c>
      <c r="F3153" s="12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</v>
      </c>
      <c r="P3153" s="5">
        <f t="shared" si="295"/>
        <v>103.35</v>
      </c>
      <c r="Q3153" s="27" t="str">
        <f t="shared" si="296"/>
        <v>theater</v>
      </c>
      <c r="R3153" s="27" t="str">
        <f t="shared" si="297"/>
        <v>plays</v>
      </c>
      <c r="S3153" s="14">
        <f t="shared" si="298"/>
        <v>41862.631643518514</v>
      </c>
      <c r="T3153" s="14">
        <f t="shared" si="299"/>
        <v>41892.631643518514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5">
        <v>2200</v>
      </c>
      <c r="E3154" s="5">
        <v>2331</v>
      </c>
      <c r="F3154" s="12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106</v>
      </c>
      <c r="P3154" s="5">
        <f t="shared" si="295"/>
        <v>34.79</v>
      </c>
      <c r="Q3154" s="27" t="str">
        <f t="shared" si="296"/>
        <v>theater</v>
      </c>
      <c r="R3154" s="27" t="str">
        <f t="shared" si="297"/>
        <v>plays</v>
      </c>
      <c r="S3154" s="14">
        <f t="shared" si="298"/>
        <v>41550.659340277773</v>
      </c>
      <c r="T3154" s="14">
        <f t="shared" si="299"/>
        <v>41580.659340277773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5">
        <v>3000</v>
      </c>
      <c r="E3155" s="5">
        <v>10067.5</v>
      </c>
      <c r="F3155" s="12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336</v>
      </c>
      <c r="P3155" s="5">
        <f t="shared" si="295"/>
        <v>41.77</v>
      </c>
      <c r="Q3155" s="27" t="str">
        <f t="shared" si="296"/>
        <v>theater</v>
      </c>
      <c r="R3155" s="27" t="str">
        <f t="shared" si="297"/>
        <v>plays</v>
      </c>
      <c r="S3155" s="14">
        <f t="shared" si="298"/>
        <v>40632.946030092593</v>
      </c>
      <c r="T3155" s="14">
        <f t="shared" si="299"/>
        <v>40663.999305555553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5">
        <v>7000</v>
      </c>
      <c r="E3156" s="5">
        <v>7905</v>
      </c>
      <c r="F3156" s="12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112.99999999999999</v>
      </c>
      <c r="P3156" s="5">
        <f t="shared" si="295"/>
        <v>64.27</v>
      </c>
      <c r="Q3156" s="27" t="str">
        <f t="shared" si="296"/>
        <v>theater</v>
      </c>
      <c r="R3156" s="27" t="str">
        <f t="shared" si="297"/>
        <v>plays</v>
      </c>
      <c r="S3156" s="14">
        <f t="shared" si="298"/>
        <v>40970.667337962957</v>
      </c>
      <c r="T3156" s="14">
        <f t="shared" si="299"/>
        <v>41000.625671296293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5">
        <v>5000</v>
      </c>
      <c r="E3157" s="5">
        <v>9425.23</v>
      </c>
      <c r="F3157" s="12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189</v>
      </c>
      <c r="P3157" s="5">
        <f t="shared" si="295"/>
        <v>31.21</v>
      </c>
      <c r="Q3157" s="27" t="str">
        <f t="shared" si="296"/>
        <v>theater</v>
      </c>
      <c r="R3157" s="27" t="str">
        <f t="shared" si="297"/>
        <v>plays</v>
      </c>
      <c r="S3157" s="14">
        <f t="shared" si="298"/>
        <v>41233.290798611109</v>
      </c>
      <c r="T3157" s="14">
        <f t="shared" si="299"/>
        <v>41263.290798611109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5">
        <v>5500</v>
      </c>
      <c r="E3158" s="5">
        <v>5600</v>
      </c>
      <c r="F3158" s="12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102</v>
      </c>
      <c r="P3158" s="5">
        <f t="shared" si="295"/>
        <v>62.92</v>
      </c>
      <c r="Q3158" s="27" t="str">
        <f t="shared" si="296"/>
        <v>theater</v>
      </c>
      <c r="R3158" s="27" t="str">
        <f t="shared" si="297"/>
        <v>plays</v>
      </c>
      <c r="S3158" s="14">
        <f t="shared" si="298"/>
        <v>41026.744722222218</v>
      </c>
      <c r="T3158" s="14">
        <f t="shared" si="299"/>
        <v>41061.744722222218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5">
        <v>4000</v>
      </c>
      <c r="E3159" s="5">
        <v>4040</v>
      </c>
      <c r="F3159" s="12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5">
        <f t="shared" si="295"/>
        <v>98.54</v>
      </c>
      <c r="Q3159" s="27" t="str">
        <f t="shared" si="296"/>
        <v>theater</v>
      </c>
      <c r="R3159" s="27" t="str">
        <f t="shared" si="297"/>
        <v>plays</v>
      </c>
      <c r="S3159" s="14">
        <f t="shared" si="298"/>
        <v>41829.579918981479</v>
      </c>
      <c r="T3159" s="14">
        <f t="shared" si="299"/>
        <v>41839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5">
        <v>5000</v>
      </c>
      <c r="E3160" s="5">
        <v>5700</v>
      </c>
      <c r="F3160" s="12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5">
        <f t="shared" si="295"/>
        <v>82.61</v>
      </c>
      <c r="Q3160" s="27" t="str">
        <f t="shared" si="296"/>
        <v>theater</v>
      </c>
      <c r="R3160" s="27" t="str">
        <f t="shared" si="297"/>
        <v>plays</v>
      </c>
      <c r="S3160" s="14">
        <f t="shared" si="298"/>
        <v>41447.631388888884</v>
      </c>
      <c r="T3160" s="14">
        <f t="shared" si="299"/>
        <v>41477.631388888884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5">
        <v>1500</v>
      </c>
      <c r="E3161" s="5">
        <v>2002.22</v>
      </c>
      <c r="F3161" s="12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</v>
      </c>
      <c r="P3161" s="5">
        <f t="shared" si="295"/>
        <v>38.5</v>
      </c>
      <c r="Q3161" s="27" t="str">
        <f t="shared" si="296"/>
        <v>theater</v>
      </c>
      <c r="R3161" s="27" t="str">
        <f t="shared" si="297"/>
        <v>plays</v>
      </c>
      <c r="S3161" s="14">
        <f t="shared" si="298"/>
        <v>40883.858344907407</v>
      </c>
      <c r="T3161" s="14">
        <f t="shared" si="299"/>
        <v>40926.75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5">
        <v>4500</v>
      </c>
      <c r="E3162" s="5">
        <v>4569</v>
      </c>
      <c r="F3162" s="1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102</v>
      </c>
      <c r="P3162" s="5">
        <f t="shared" si="295"/>
        <v>80.16</v>
      </c>
      <c r="Q3162" s="27" t="str">
        <f t="shared" si="296"/>
        <v>theater</v>
      </c>
      <c r="R3162" s="27" t="str">
        <f t="shared" si="297"/>
        <v>plays</v>
      </c>
      <c r="S3162" s="14">
        <f t="shared" si="298"/>
        <v>41841.056562499994</v>
      </c>
      <c r="T3162" s="14">
        <f t="shared" si="299"/>
        <v>41863.999305555553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5">
        <v>2000</v>
      </c>
      <c r="E3163" s="5">
        <v>2102</v>
      </c>
      <c r="F3163" s="12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</v>
      </c>
      <c r="P3163" s="5">
        <f t="shared" si="295"/>
        <v>28.41</v>
      </c>
      <c r="Q3163" s="27" t="str">
        <f t="shared" si="296"/>
        <v>theater</v>
      </c>
      <c r="R3163" s="27" t="str">
        <f t="shared" si="297"/>
        <v>plays</v>
      </c>
      <c r="S3163" s="14">
        <f t="shared" si="298"/>
        <v>41897.327800925923</v>
      </c>
      <c r="T3163" s="14">
        <f t="shared" si="299"/>
        <v>41927.327800925923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5">
        <v>4000</v>
      </c>
      <c r="E3164" s="5">
        <v>5086</v>
      </c>
      <c r="F3164" s="12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</v>
      </c>
      <c r="P3164" s="5">
        <f t="shared" si="295"/>
        <v>80.73</v>
      </c>
      <c r="Q3164" s="27" t="str">
        <f t="shared" si="296"/>
        <v>theater</v>
      </c>
      <c r="R3164" s="27" t="str">
        <f t="shared" si="297"/>
        <v>plays</v>
      </c>
      <c r="S3164" s="14">
        <f t="shared" si="298"/>
        <v>41799.47756944444</v>
      </c>
      <c r="T3164" s="14">
        <f t="shared" si="299"/>
        <v>41826.875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5">
        <v>13000</v>
      </c>
      <c r="E3165" s="5">
        <v>14450</v>
      </c>
      <c r="F3165" s="12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111.00000000000001</v>
      </c>
      <c r="P3165" s="5">
        <f t="shared" si="295"/>
        <v>200.69</v>
      </c>
      <c r="Q3165" s="27" t="str">
        <f t="shared" si="296"/>
        <v>theater</v>
      </c>
      <c r="R3165" s="27" t="str">
        <f t="shared" si="297"/>
        <v>plays</v>
      </c>
      <c r="S3165" s="14">
        <f t="shared" si="298"/>
        <v>41775.545428240737</v>
      </c>
      <c r="T3165" s="14">
        <f t="shared" si="299"/>
        <v>41805.545428240737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5">
        <v>2500</v>
      </c>
      <c r="E3166" s="5">
        <v>2669</v>
      </c>
      <c r="F3166" s="12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107</v>
      </c>
      <c r="P3166" s="5">
        <f t="shared" si="295"/>
        <v>37.590000000000003</v>
      </c>
      <c r="Q3166" s="27" t="str">
        <f t="shared" si="296"/>
        <v>theater</v>
      </c>
      <c r="R3166" s="27" t="str">
        <f t="shared" si="297"/>
        <v>plays</v>
      </c>
      <c r="S3166" s="14">
        <f t="shared" si="298"/>
        <v>41766.597395833334</v>
      </c>
      <c r="T3166" s="14">
        <f t="shared" si="299"/>
        <v>41799.597395833334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5">
        <v>750</v>
      </c>
      <c r="E3167" s="5">
        <v>1220</v>
      </c>
      <c r="F3167" s="12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163</v>
      </c>
      <c r="P3167" s="5">
        <f t="shared" si="295"/>
        <v>58.1</v>
      </c>
      <c r="Q3167" s="27" t="str">
        <f t="shared" si="296"/>
        <v>theater</v>
      </c>
      <c r="R3167" s="27" t="str">
        <f t="shared" si="297"/>
        <v>plays</v>
      </c>
      <c r="S3167" s="14">
        <f t="shared" si="298"/>
        <v>40643.950925925921</v>
      </c>
      <c r="T3167" s="14">
        <f t="shared" si="299"/>
        <v>40665.957638888889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5">
        <v>35000</v>
      </c>
      <c r="E3168" s="5">
        <v>56079.83</v>
      </c>
      <c r="F3168" s="12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</v>
      </c>
      <c r="P3168" s="5">
        <f t="shared" si="295"/>
        <v>60.3</v>
      </c>
      <c r="Q3168" s="27" t="str">
        <f t="shared" si="296"/>
        <v>theater</v>
      </c>
      <c r="R3168" s="27" t="str">
        <f t="shared" si="297"/>
        <v>plays</v>
      </c>
      <c r="S3168" s="14">
        <f t="shared" si="298"/>
        <v>41940.483252314814</v>
      </c>
      <c r="T3168" s="14">
        <f t="shared" si="299"/>
        <v>41969.124305555553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5">
        <v>3000</v>
      </c>
      <c r="E3169" s="5">
        <v>3485</v>
      </c>
      <c r="F3169" s="12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115.99999999999999</v>
      </c>
      <c r="P3169" s="5">
        <f t="shared" si="295"/>
        <v>63.36</v>
      </c>
      <c r="Q3169" s="27" t="str">
        <f t="shared" si="296"/>
        <v>theater</v>
      </c>
      <c r="R3169" s="27" t="str">
        <f t="shared" si="297"/>
        <v>plays</v>
      </c>
      <c r="S3169" s="14">
        <f t="shared" si="298"/>
        <v>41838.967372685183</v>
      </c>
      <c r="T3169" s="14">
        <f t="shared" si="299"/>
        <v>41852.967372685183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5">
        <v>2500</v>
      </c>
      <c r="E3170" s="5">
        <v>3105</v>
      </c>
      <c r="F3170" s="12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</v>
      </c>
      <c r="P3170" s="5">
        <f t="shared" si="295"/>
        <v>50.9</v>
      </c>
      <c r="Q3170" s="27" t="str">
        <f t="shared" si="296"/>
        <v>theater</v>
      </c>
      <c r="R3170" s="27" t="str">
        <f t="shared" si="297"/>
        <v>plays</v>
      </c>
      <c r="S3170" s="14">
        <f t="shared" si="298"/>
        <v>41771.897604166668</v>
      </c>
      <c r="T3170" s="14">
        <f t="shared" si="299"/>
        <v>41803.708333333328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5">
        <v>8000</v>
      </c>
      <c r="E3171" s="5">
        <v>8241</v>
      </c>
      <c r="F3171" s="12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</v>
      </c>
      <c r="P3171" s="5">
        <f t="shared" si="295"/>
        <v>100.5</v>
      </c>
      <c r="Q3171" s="27" t="str">
        <f t="shared" si="296"/>
        <v>theater</v>
      </c>
      <c r="R3171" s="27" t="str">
        <f t="shared" si="297"/>
        <v>plays</v>
      </c>
      <c r="S3171" s="14">
        <f t="shared" si="298"/>
        <v>41591.529641203699</v>
      </c>
      <c r="T3171" s="14">
        <f t="shared" si="299"/>
        <v>41620.999305555553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5">
        <v>2000</v>
      </c>
      <c r="E3172" s="5">
        <v>2245</v>
      </c>
      <c r="F3172" s="1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112.00000000000001</v>
      </c>
      <c r="P3172" s="5">
        <f t="shared" si="295"/>
        <v>31.62</v>
      </c>
      <c r="Q3172" s="27" t="str">
        <f t="shared" si="296"/>
        <v>theater</v>
      </c>
      <c r="R3172" s="27" t="str">
        <f t="shared" si="297"/>
        <v>plays</v>
      </c>
      <c r="S3172" s="14">
        <f t="shared" si="298"/>
        <v>41788.872037037036</v>
      </c>
      <c r="T3172" s="14">
        <f t="shared" si="299"/>
        <v>41821.958333333328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5">
        <v>7000</v>
      </c>
      <c r="E3173" s="5">
        <v>7617</v>
      </c>
      <c r="F3173" s="12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109.00000000000001</v>
      </c>
      <c r="P3173" s="5">
        <f t="shared" si="295"/>
        <v>65.099999999999994</v>
      </c>
      <c r="Q3173" s="27" t="str">
        <f t="shared" si="296"/>
        <v>theater</v>
      </c>
      <c r="R3173" s="27" t="str">
        <f t="shared" si="297"/>
        <v>plays</v>
      </c>
      <c r="S3173" s="14">
        <f t="shared" si="298"/>
        <v>42466.399976851848</v>
      </c>
      <c r="T3173" s="14">
        <f t="shared" si="299"/>
        <v>42496.399976851848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5">
        <v>2000</v>
      </c>
      <c r="E3174" s="5">
        <v>2300</v>
      </c>
      <c r="F3174" s="12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5">
        <f t="shared" si="295"/>
        <v>79.31</v>
      </c>
      <c r="Q3174" s="27" t="str">
        <f t="shared" si="296"/>
        <v>theater</v>
      </c>
      <c r="R3174" s="27" t="str">
        <f t="shared" si="297"/>
        <v>plays</v>
      </c>
      <c r="S3174" s="14">
        <f t="shared" si="298"/>
        <v>40923.521620370368</v>
      </c>
      <c r="T3174" s="14">
        <f t="shared" si="299"/>
        <v>40953.521620370368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5">
        <v>10000</v>
      </c>
      <c r="E3175" s="5">
        <v>10300</v>
      </c>
      <c r="F3175" s="12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5">
        <f t="shared" si="295"/>
        <v>139.19</v>
      </c>
      <c r="Q3175" s="27" t="str">
        <f t="shared" si="296"/>
        <v>theater</v>
      </c>
      <c r="R3175" s="27" t="str">
        <f t="shared" si="297"/>
        <v>plays</v>
      </c>
      <c r="S3175" s="14">
        <f t="shared" si="298"/>
        <v>41878.670046296291</v>
      </c>
      <c r="T3175" s="14">
        <f t="shared" si="299"/>
        <v>41908.670046296291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5">
        <v>3000</v>
      </c>
      <c r="E3176" s="5">
        <v>3034</v>
      </c>
      <c r="F3176" s="12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</v>
      </c>
      <c r="P3176" s="5">
        <f t="shared" si="295"/>
        <v>131.91</v>
      </c>
      <c r="Q3176" s="27" t="str">
        <f t="shared" si="296"/>
        <v>theater</v>
      </c>
      <c r="R3176" s="27" t="str">
        <f t="shared" si="297"/>
        <v>plays</v>
      </c>
      <c r="S3176" s="14">
        <f t="shared" si="298"/>
        <v>41862.656342592592</v>
      </c>
      <c r="T3176" s="14">
        <f t="shared" si="299"/>
        <v>41876.656342592592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5">
        <v>5000</v>
      </c>
      <c r="E3177" s="5">
        <v>5478</v>
      </c>
      <c r="F3177" s="12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110.00000000000001</v>
      </c>
      <c r="P3177" s="5">
        <f t="shared" si="295"/>
        <v>91.3</v>
      </c>
      <c r="Q3177" s="27" t="str">
        <f t="shared" si="296"/>
        <v>theater</v>
      </c>
      <c r="R3177" s="27" t="str">
        <f t="shared" si="297"/>
        <v>plays</v>
      </c>
      <c r="S3177" s="14">
        <f t="shared" si="298"/>
        <v>40531.678553240738</v>
      </c>
      <c r="T3177" s="14">
        <f t="shared" si="299"/>
        <v>40591.678553240738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5">
        <v>1900</v>
      </c>
      <c r="E3178" s="5">
        <v>2182</v>
      </c>
      <c r="F3178" s="12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114.99999999999999</v>
      </c>
      <c r="P3178" s="5">
        <f t="shared" si="295"/>
        <v>39.67</v>
      </c>
      <c r="Q3178" s="27" t="str">
        <f t="shared" si="296"/>
        <v>theater</v>
      </c>
      <c r="R3178" s="27" t="str">
        <f t="shared" si="297"/>
        <v>plays</v>
      </c>
      <c r="S3178" s="14">
        <f t="shared" si="298"/>
        <v>41477.722581018512</v>
      </c>
      <c r="T3178" s="14">
        <f t="shared" si="299"/>
        <v>41504.416666666664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5">
        <v>2500</v>
      </c>
      <c r="E3179" s="5">
        <v>2935</v>
      </c>
      <c r="F3179" s="12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</v>
      </c>
      <c r="P3179" s="5">
        <f t="shared" si="295"/>
        <v>57.55</v>
      </c>
      <c r="Q3179" s="27" t="str">
        <f t="shared" si="296"/>
        <v>theater</v>
      </c>
      <c r="R3179" s="27" t="str">
        <f t="shared" si="297"/>
        <v>plays</v>
      </c>
      <c r="S3179" s="14">
        <f t="shared" si="298"/>
        <v>41781.458437499998</v>
      </c>
      <c r="T3179" s="14">
        <f t="shared" si="299"/>
        <v>41811.458437499998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5">
        <v>1500</v>
      </c>
      <c r="E3180" s="5">
        <v>2576</v>
      </c>
      <c r="F3180" s="12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172</v>
      </c>
      <c r="P3180" s="5">
        <f t="shared" si="295"/>
        <v>33.03</v>
      </c>
      <c r="Q3180" s="27" t="str">
        <f t="shared" si="296"/>
        <v>theater</v>
      </c>
      <c r="R3180" s="27" t="str">
        <f t="shared" si="297"/>
        <v>plays</v>
      </c>
      <c r="S3180" s="14">
        <f t="shared" si="298"/>
        <v>41806.396701388883</v>
      </c>
      <c r="T3180" s="14">
        <f t="shared" si="299"/>
        <v>41836.396701388883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5">
        <v>4200</v>
      </c>
      <c r="E3181" s="5">
        <v>4794.82</v>
      </c>
      <c r="F3181" s="12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113.99999999999999</v>
      </c>
      <c r="P3181" s="5">
        <f t="shared" si="295"/>
        <v>77.34</v>
      </c>
      <c r="Q3181" s="27" t="str">
        <f t="shared" si="296"/>
        <v>theater</v>
      </c>
      <c r="R3181" s="27" t="str">
        <f t="shared" si="297"/>
        <v>plays</v>
      </c>
      <c r="S3181" s="14">
        <f t="shared" si="298"/>
        <v>41375.49387731481</v>
      </c>
      <c r="T3181" s="14">
        <f t="shared" si="299"/>
        <v>41400.49387731481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5">
        <v>1200</v>
      </c>
      <c r="E3182" s="5">
        <v>1437</v>
      </c>
      <c r="F3182" s="1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120</v>
      </c>
      <c r="P3182" s="5">
        <f t="shared" si="295"/>
        <v>31.93</v>
      </c>
      <c r="Q3182" s="27" t="str">
        <f t="shared" si="296"/>
        <v>theater</v>
      </c>
      <c r="R3182" s="27" t="str">
        <f t="shared" si="297"/>
        <v>plays</v>
      </c>
      <c r="S3182" s="14">
        <f t="shared" si="298"/>
        <v>41780.204270833332</v>
      </c>
      <c r="T3182" s="14">
        <f t="shared" si="299"/>
        <v>41810.204270833332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5">
        <v>500</v>
      </c>
      <c r="E3183" s="5">
        <v>545</v>
      </c>
      <c r="F3183" s="12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5">
        <f t="shared" si="295"/>
        <v>36.33</v>
      </c>
      <c r="Q3183" s="27" t="str">
        <f t="shared" si="296"/>
        <v>theater</v>
      </c>
      <c r="R3183" s="27" t="str">
        <f t="shared" si="297"/>
        <v>plays</v>
      </c>
      <c r="S3183" s="14">
        <f t="shared" si="298"/>
        <v>41779.101701388885</v>
      </c>
      <c r="T3183" s="14">
        <f t="shared" si="299"/>
        <v>41805.458333333328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5">
        <v>7000</v>
      </c>
      <c r="E3184" s="5">
        <v>7062</v>
      </c>
      <c r="F3184" s="12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101</v>
      </c>
      <c r="P3184" s="5">
        <f t="shared" si="295"/>
        <v>46.77</v>
      </c>
      <c r="Q3184" s="27" t="str">
        <f t="shared" si="296"/>
        <v>theater</v>
      </c>
      <c r="R3184" s="27" t="str">
        <f t="shared" si="297"/>
        <v>plays</v>
      </c>
      <c r="S3184" s="14">
        <f t="shared" si="298"/>
        <v>40883.740983796291</v>
      </c>
      <c r="T3184" s="14">
        <f t="shared" si="299"/>
        <v>40939.5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5">
        <v>2500</v>
      </c>
      <c r="E3185" s="5">
        <v>2725</v>
      </c>
      <c r="F3185" s="12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5">
        <f t="shared" si="295"/>
        <v>40.07</v>
      </c>
      <c r="Q3185" s="27" t="str">
        <f t="shared" si="296"/>
        <v>theater</v>
      </c>
      <c r="R3185" s="27" t="str">
        <f t="shared" si="297"/>
        <v>plays</v>
      </c>
      <c r="S3185" s="14">
        <f t="shared" si="298"/>
        <v>41491.586446759255</v>
      </c>
      <c r="T3185" s="14">
        <f t="shared" si="299"/>
        <v>41509.586446759255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5">
        <v>4300</v>
      </c>
      <c r="E3186" s="5">
        <v>4610</v>
      </c>
      <c r="F3186" s="12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</v>
      </c>
      <c r="P3186" s="5">
        <f t="shared" si="295"/>
        <v>100.22</v>
      </c>
      <c r="Q3186" s="27" t="str">
        <f t="shared" si="296"/>
        <v>theater</v>
      </c>
      <c r="R3186" s="27" t="str">
        <f t="shared" si="297"/>
        <v>plays</v>
      </c>
      <c r="S3186" s="14">
        <f t="shared" si="298"/>
        <v>41791.785081018512</v>
      </c>
      <c r="T3186" s="14">
        <f t="shared" si="299"/>
        <v>41821.785081018512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5">
        <v>1000</v>
      </c>
      <c r="E3187" s="5">
        <v>1000</v>
      </c>
      <c r="F3187" s="12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5">
        <f t="shared" si="295"/>
        <v>41.67</v>
      </c>
      <c r="Q3187" s="27" t="str">
        <f t="shared" si="296"/>
        <v>theater</v>
      </c>
      <c r="R3187" s="27" t="str">
        <f t="shared" si="297"/>
        <v>plays</v>
      </c>
      <c r="S3187" s="14">
        <f t="shared" si="298"/>
        <v>41829.768993055557</v>
      </c>
      <c r="T3187" s="14">
        <f t="shared" si="299"/>
        <v>41836.768993055557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5">
        <v>3200</v>
      </c>
      <c r="E3188" s="5">
        <v>3270</v>
      </c>
      <c r="F3188" s="12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</v>
      </c>
      <c r="P3188" s="5">
        <f t="shared" si="295"/>
        <v>46.71</v>
      </c>
      <c r="Q3188" s="27" t="str">
        <f t="shared" si="296"/>
        <v>theater</v>
      </c>
      <c r="R3188" s="27" t="str">
        <f t="shared" si="297"/>
        <v>plays</v>
      </c>
      <c r="S3188" s="14">
        <f t="shared" si="298"/>
        <v>41868.715717592589</v>
      </c>
      <c r="T3188" s="14">
        <f t="shared" si="299"/>
        <v>41898.666666666664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5">
        <v>15000</v>
      </c>
      <c r="E3189" s="5">
        <v>17444</v>
      </c>
      <c r="F3189" s="12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115.99999999999999</v>
      </c>
      <c r="P3189" s="5">
        <f t="shared" si="295"/>
        <v>71.489999999999995</v>
      </c>
      <c r="Q3189" s="27" t="str">
        <f t="shared" si="296"/>
        <v>theater</v>
      </c>
      <c r="R3189" s="27" t="str">
        <f t="shared" si="297"/>
        <v>plays</v>
      </c>
      <c r="S3189" s="14">
        <f t="shared" si="298"/>
        <v>41835.458020833328</v>
      </c>
      <c r="T3189" s="14">
        <f t="shared" si="299"/>
        <v>41855.458020833328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5">
        <v>200</v>
      </c>
      <c r="E3190" s="5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5">
        <f t="shared" si="295"/>
        <v>14.44</v>
      </c>
      <c r="Q3190" s="27" t="str">
        <f t="shared" si="296"/>
        <v>theater</v>
      </c>
      <c r="R3190" s="27" t="str">
        <f t="shared" si="297"/>
        <v>musical</v>
      </c>
      <c r="S3190" s="14">
        <f t="shared" si="298"/>
        <v>42144.207199074073</v>
      </c>
      <c r="T3190" s="14">
        <f t="shared" si="299"/>
        <v>42165.207199074073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5">
        <v>55000</v>
      </c>
      <c r="E3191" s="5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</v>
      </c>
      <c r="P3191" s="5">
        <f t="shared" si="295"/>
        <v>356.84</v>
      </c>
      <c r="Q3191" s="27" t="str">
        <f t="shared" si="296"/>
        <v>theater</v>
      </c>
      <c r="R3191" s="27" t="str">
        <f t="shared" si="297"/>
        <v>musical</v>
      </c>
      <c r="S3191" s="14">
        <f t="shared" si="298"/>
        <v>42118.138101851851</v>
      </c>
      <c r="T3191" s="14">
        <f t="shared" si="299"/>
        <v>42148.138101851851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5">
        <v>4000</v>
      </c>
      <c r="E3192" s="5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>
        <f t="shared" si="295"/>
        <v>0</v>
      </c>
      <c r="Q3192" s="27" t="str">
        <f t="shared" si="296"/>
        <v>theater</v>
      </c>
      <c r="R3192" s="27" t="str">
        <f t="shared" si="297"/>
        <v>musical</v>
      </c>
      <c r="S3192" s="14">
        <f t="shared" si="298"/>
        <v>42682.942997685182</v>
      </c>
      <c r="T3192" s="14">
        <f t="shared" si="299"/>
        <v>42712.984664351847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5">
        <v>3750</v>
      </c>
      <c r="E3193" s="5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</v>
      </c>
      <c r="P3193" s="5">
        <f t="shared" si="295"/>
        <v>37.75</v>
      </c>
      <c r="Q3193" s="27" t="str">
        <f t="shared" si="296"/>
        <v>theater</v>
      </c>
      <c r="R3193" s="27" t="str">
        <f t="shared" si="297"/>
        <v>musical</v>
      </c>
      <c r="S3193" s="14">
        <f t="shared" si="298"/>
        <v>42538.547094907401</v>
      </c>
      <c r="T3193" s="14">
        <f t="shared" si="299"/>
        <v>42598.547094907401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5">
        <v>10000</v>
      </c>
      <c r="E3194" s="5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</v>
      </c>
      <c r="P3194" s="5">
        <f t="shared" si="295"/>
        <v>12.75</v>
      </c>
      <c r="Q3194" s="27" t="str">
        <f t="shared" si="296"/>
        <v>theater</v>
      </c>
      <c r="R3194" s="27" t="str">
        <f t="shared" si="297"/>
        <v>musical</v>
      </c>
      <c r="S3194" s="14">
        <f t="shared" si="298"/>
        <v>42018.732164351844</v>
      </c>
      <c r="T3194" s="14">
        <f t="shared" si="299"/>
        <v>42063.708333333336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5">
        <v>5000</v>
      </c>
      <c r="E3195" s="5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12</v>
      </c>
      <c r="P3195" s="5">
        <f t="shared" si="295"/>
        <v>24.46</v>
      </c>
      <c r="Q3195" s="27" t="str">
        <f t="shared" si="296"/>
        <v>theater</v>
      </c>
      <c r="R3195" s="27" t="str">
        <f t="shared" si="297"/>
        <v>musical</v>
      </c>
      <c r="S3195" s="14">
        <f t="shared" si="298"/>
        <v>42010.759907407402</v>
      </c>
      <c r="T3195" s="14">
        <f t="shared" si="299"/>
        <v>42055.759907407402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5">
        <v>11000</v>
      </c>
      <c r="E3196" s="5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>
        <f t="shared" si="295"/>
        <v>0</v>
      </c>
      <c r="Q3196" s="27" t="str">
        <f t="shared" si="296"/>
        <v>theater</v>
      </c>
      <c r="R3196" s="27" t="str">
        <f t="shared" si="297"/>
        <v>musical</v>
      </c>
      <c r="S3196" s="14">
        <f t="shared" si="298"/>
        <v>42181.854143518511</v>
      </c>
      <c r="T3196" s="14">
        <f t="shared" si="299"/>
        <v>42211.854143518511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5">
        <v>3500</v>
      </c>
      <c r="E3197" s="5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</v>
      </c>
      <c r="P3197" s="5">
        <f t="shared" si="295"/>
        <v>53.08</v>
      </c>
      <c r="Q3197" s="27" t="str">
        <f t="shared" si="296"/>
        <v>theater</v>
      </c>
      <c r="R3197" s="27" t="str">
        <f t="shared" si="297"/>
        <v>musical</v>
      </c>
      <c r="S3197" s="14">
        <f t="shared" si="298"/>
        <v>42017.385902777773</v>
      </c>
      <c r="T3197" s="14">
        <f t="shared" si="299"/>
        <v>42047.385902777773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5">
        <v>3000000</v>
      </c>
      <c r="E3198" s="5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</v>
      </c>
      <c r="P3198" s="5">
        <f t="shared" si="295"/>
        <v>300</v>
      </c>
      <c r="Q3198" s="27" t="str">
        <f t="shared" si="296"/>
        <v>theater</v>
      </c>
      <c r="R3198" s="27" t="str">
        <f t="shared" si="297"/>
        <v>musical</v>
      </c>
      <c r="S3198" s="14">
        <f t="shared" si="298"/>
        <v>42157.389756944445</v>
      </c>
      <c r="T3198" s="14">
        <f t="shared" si="299"/>
        <v>42217.374999999993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5">
        <v>10000</v>
      </c>
      <c r="E3199" s="5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</v>
      </c>
      <c r="P3199" s="5">
        <f t="shared" si="295"/>
        <v>286.25</v>
      </c>
      <c r="Q3199" s="27" t="str">
        <f t="shared" si="296"/>
        <v>theater</v>
      </c>
      <c r="R3199" s="27" t="str">
        <f t="shared" si="297"/>
        <v>musical</v>
      </c>
      <c r="S3199" s="14">
        <f t="shared" si="298"/>
        <v>42009.28493055555</v>
      </c>
      <c r="T3199" s="14">
        <f t="shared" si="299"/>
        <v>42039.28493055555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5">
        <v>30000</v>
      </c>
      <c r="E3200" s="5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</v>
      </c>
      <c r="P3200" s="5">
        <f t="shared" si="295"/>
        <v>36.67</v>
      </c>
      <c r="Q3200" s="27" t="str">
        <f t="shared" si="296"/>
        <v>theater</v>
      </c>
      <c r="R3200" s="27" t="str">
        <f t="shared" si="297"/>
        <v>musical</v>
      </c>
      <c r="S3200" s="14">
        <f t="shared" si="298"/>
        <v>42013.216168981475</v>
      </c>
      <c r="T3200" s="14">
        <f t="shared" si="299"/>
        <v>42051.216168981475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5">
        <v>5000</v>
      </c>
      <c r="E3201" s="5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</v>
      </c>
      <c r="P3201" s="5">
        <f t="shared" si="295"/>
        <v>49.21</v>
      </c>
      <c r="Q3201" s="27" t="str">
        <f t="shared" si="296"/>
        <v>theater</v>
      </c>
      <c r="R3201" s="27" t="str">
        <f t="shared" si="297"/>
        <v>musical</v>
      </c>
      <c r="S3201" s="14">
        <f t="shared" si="298"/>
        <v>41858.553449074068</v>
      </c>
      <c r="T3201" s="14">
        <f t="shared" si="299"/>
        <v>41888.666666666664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5">
        <v>50000</v>
      </c>
      <c r="E3202" s="5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0</v>
      </c>
      <c r="P3202" s="5">
        <f t="shared" si="295"/>
        <v>1</v>
      </c>
      <c r="Q3202" s="27" t="str">
        <f t="shared" si="296"/>
        <v>theater</v>
      </c>
      <c r="R3202" s="27" t="str">
        <f t="shared" si="297"/>
        <v>musical</v>
      </c>
      <c r="S3202" s="14">
        <f t="shared" si="298"/>
        <v>42460.112280092588</v>
      </c>
      <c r="T3202" s="14">
        <f t="shared" si="299"/>
        <v>42490.023611111108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5">
        <v>2000</v>
      </c>
      <c r="E3203" s="5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ROUND(E3203/D3203,2)*100</f>
        <v>1</v>
      </c>
      <c r="P3203" s="5">
        <f t="shared" ref="P3203:P3266" si="301">IF(L3203=0,0,ROUND(E3203/L3203,2))</f>
        <v>12.5</v>
      </c>
      <c r="Q3203" s="27" t="str">
        <f t="shared" ref="Q3203:Q3266" si="302">IF((FIND("/",N3203,1)&gt;0),
LEFT(N3203,(FIND("/",N3203,1)-1)),N3203)</f>
        <v>theater</v>
      </c>
      <c r="R3203" s="27" t="str">
        <f t="shared" ref="R3203:R3266" si="303">IF((FIND("/",N3203,1)&gt;0),
RIGHT(N3203,(LEN(N3203)-1-LEN(Q3203))),"")</f>
        <v>musical</v>
      </c>
      <c r="S3203" s="14">
        <f t="shared" ref="S3203:S3266" si="304">(((J3203/60)/60)/24)+DATE(1970,1,1)+(-5/24)</f>
        <v>41861.558761574073</v>
      </c>
      <c r="T3203" s="14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5">
        <v>5000</v>
      </c>
      <c r="E3204" s="5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55.000000000000007</v>
      </c>
      <c r="P3204" s="5">
        <f t="shared" si="301"/>
        <v>109.04</v>
      </c>
      <c r="Q3204" s="27" t="str">
        <f t="shared" si="302"/>
        <v>theater</v>
      </c>
      <c r="R3204" s="27" t="str">
        <f t="shared" si="303"/>
        <v>musical</v>
      </c>
      <c r="S3204" s="14">
        <f t="shared" si="304"/>
        <v>42293.645208333335</v>
      </c>
      <c r="T3204" s="14">
        <f t="shared" si="305"/>
        <v>42352.040972222218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5">
        <v>1000</v>
      </c>
      <c r="E3205" s="5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5">
        <f t="shared" si="301"/>
        <v>41.67</v>
      </c>
      <c r="Q3205" s="27" t="str">
        <f t="shared" si="302"/>
        <v>theater</v>
      </c>
      <c r="R3205" s="27" t="str">
        <f t="shared" si="303"/>
        <v>musical</v>
      </c>
      <c r="S3205" s="14">
        <f t="shared" si="304"/>
        <v>42242.780347222222</v>
      </c>
      <c r="T3205" s="14">
        <f t="shared" si="305"/>
        <v>42272.780347222222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5">
        <v>500</v>
      </c>
      <c r="E3206" s="5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>
        <f t="shared" si="301"/>
        <v>0</v>
      </c>
      <c r="Q3206" s="27" t="str">
        <f t="shared" si="302"/>
        <v>theater</v>
      </c>
      <c r="R3206" s="27" t="str">
        <f t="shared" si="303"/>
        <v>musical</v>
      </c>
      <c r="S3206" s="14">
        <f t="shared" si="304"/>
        <v>42172.477766203701</v>
      </c>
      <c r="T3206" s="14">
        <f t="shared" si="305"/>
        <v>42202.468055555553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5">
        <v>8000</v>
      </c>
      <c r="E3207" s="5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</v>
      </c>
      <c r="P3207" s="5">
        <f t="shared" si="301"/>
        <v>22.75</v>
      </c>
      <c r="Q3207" s="27" t="str">
        <f t="shared" si="302"/>
        <v>theater</v>
      </c>
      <c r="R3207" s="27" t="str">
        <f t="shared" si="303"/>
        <v>musical</v>
      </c>
      <c r="S3207" s="14">
        <f t="shared" si="304"/>
        <v>42095.166342592587</v>
      </c>
      <c r="T3207" s="14">
        <f t="shared" si="305"/>
        <v>42125.166342592587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5">
        <v>5000</v>
      </c>
      <c r="E3208" s="5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>
        <f t="shared" si="301"/>
        <v>0</v>
      </c>
      <c r="Q3208" s="27" t="str">
        <f t="shared" si="302"/>
        <v>theater</v>
      </c>
      <c r="R3208" s="27" t="str">
        <f t="shared" si="303"/>
        <v>musical</v>
      </c>
      <c r="S3208" s="14">
        <f t="shared" si="304"/>
        <v>42236.067719907405</v>
      </c>
      <c r="T3208" s="14">
        <f t="shared" si="305"/>
        <v>42266.067719907405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5">
        <v>5500</v>
      </c>
      <c r="E3209" s="5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</v>
      </c>
      <c r="P3209" s="5">
        <f t="shared" si="301"/>
        <v>70.83</v>
      </c>
      <c r="Q3209" s="27" t="str">
        <f t="shared" si="302"/>
        <v>theater</v>
      </c>
      <c r="R3209" s="27" t="str">
        <f t="shared" si="303"/>
        <v>musical</v>
      </c>
      <c r="S3209" s="14">
        <f t="shared" si="304"/>
        <v>42057.069525462961</v>
      </c>
      <c r="T3209" s="14">
        <f t="shared" si="305"/>
        <v>42117.027858796289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5">
        <v>5000</v>
      </c>
      <c r="E3210" s="5">
        <v>5175</v>
      </c>
      <c r="F3210" s="12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104</v>
      </c>
      <c r="P3210" s="5">
        <f t="shared" si="301"/>
        <v>63.11</v>
      </c>
      <c r="Q3210" s="27" t="str">
        <f t="shared" si="302"/>
        <v>theater</v>
      </c>
      <c r="R3210" s="27" t="str">
        <f t="shared" si="303"/>
        <v>plays</v>
      </c>
      <c r="S3210" s="14">
        <f t="shared" si="304"/>
        <v>41827.396724537037</v>
      </c>
      <c r="T3210" s="14">
        <f t="shared" si="305"/>
        <v>41848.396724537037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5">
        <v>9500</v>
      </c>
      <c r="E3211" s="5">
        <v>11335.7</v>
      </c>
      <c r="F3211" s="12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</v>
      </c>
      <c r="P3211" s="5">
        <f t="shared" si="301"/>
        <v>50.16</v>
      </c>
      <c r="Q3211" s="27" t="str">
        <f t="shared" si="302"/>
        <v>theater</v>
      </c>
      <c r="R3211" s="27" t="str">
        <f t="shared" si="303"/>
        <v>plays</v>
      </c>
      <c r="S3211" s="14">
        <f t="shared" si="304"/>
        <v>41778.428912037038</v>
      </c>
      <c r="T3211" s="14">
        <f t="shared" si="305"/>
        <v>41810.75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5">
        <v>3000</v>
      </c>
      <c r="E3212" s="5">
        <v>3773</v>
      </c>
      <c r="F3212" s="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126</v>
      </c>
      <c r="P3212" s="5">
        <f t="shared" si="301"/>
        <v>62.88</v>
      </c>
      <c r="Q3212" s="27" t="str">
        <f t="shared" si="302"/>
        <v>theater</v>
      </c>
      <c r="R3212" s="27" t="str">
        <f t="shared" si="303"/>
        <v>plays</v>
      </c>
      <c r="S3212" s="14">
        <f t="shared" si="304"/>
        <v>41013.728229166663</v>
      </c>
      <c r="T3212" s="14">
        <f t="shared" si="305"/>
        <v>41060.957638888889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5">
        <v>23000</v>
      </c>
      <c r="E3213" s="5">
        <v>27541</v>
      </c>
      <c r="F3213" s="12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120</v>
      </c>
      <c r="P3213" s="5">
        <f t="shared" si="301"/>
        <v>85.53</v>
      </c>
      <c r="Q3213" s="27" t="str">
        <f t="shared" si="302"/>
        <v>theater</v>
      </c>
      <c r="R3213" s="27" t="str">
        <f t="shared" si="303"/>
        <v>plays</v>
      </c>
      <c r="S3213" s="14">
        <f t="shared" si="304"/>
        <v>41834.378240740742</v>
      </c>
      <c r="T3213" s="14">
        <f t="shared" si="305"/>
        <v>41865.875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5">
        <v>4000</v>
      </c>
      <c r="E3214" s="5">
        <v>5050</v>
      </c>
      <c r="F3214" s="12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</v>
      </c>
      <c r="P3214" s="5">
        <f t="shared" si="301"/>
        <v>53.72</v>
      </c>
      <c r="Q3214" s="27" t="str">
        <f t="shared" si="302"/>
        <v>theater</v>
      </c>
      <c r="R3214" s="27" t="str">
        <f t="shared" si="303"/>
        <v>plays</v>
      </c>
      <c r="S3214" s="14">
        <f t="shared" si="304"/>
        <v>41829.587395833332</v>
      </c>
      <c r="T3214" s="14">
        <f t="shared" si="305"/>
        <v>41859.587395833332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5">
        <v>6000</v>
      </c>
      <c r="E3215" s="5">
        <v>6007</v>
      </c>
      <c r="F3215" s="12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</v>
      </c>
      <c r="P3215" s="5">
        <f t="shared" si="301"/>
        <v>127.81</v>
      </c>
      <c r="Q3215" s="27" t="str">
        <f t="shared" si="302"/>
        <v>theater</v>
      </c>
      <c r="R3215" s="27" t="str">
        <f t="shared" si="303"/>
        <v>plays</v>
      </c>
      <c r="S3215" s="14">
        <f t="shared" si="304"/>
        <v>42171.555081018516</v>
      </c>
      <c r="T3215" s="14">
        <f t="shared" si="305"/>
        <v>42211.555081018516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5">
        <v>12000</v>
      </c>
      <c r="E3216" s="5">
        <v>12256</v>
      </c>
      <c r="F3216" s="12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</v>
      </c>
      <c r="P3216" s="5">
        <f t="shared" si="301"/>
        <v>106.57</v>
      </c>
      <c r="Q3216" s="27" t="str">
        <f t="shared" si="302"/>
        <v>theater</v>
      </c>
      <c r="R3216" s="27" t="str">
        <f t="shared" si="303"/>
        <v>plays</v>
      </c>
      <c r="S3216" s="14">
        <f t="shared" si="304"/>
        <v>42337.584178240737</v>
      </c>
      <c r="T3216" s="14">
        <f t="shared" si="305"/>
        <v>42374.788194444445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5">
        <v>35000</v>
      </c>
      <c r="E3217" s="5">
        <v>35123</v>
      </c>
      <c r="F3217" s="12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</v>
      </c>
      <c r="P3217" s="5">
        <f t="shared" si="301"/>
        <v>262.11</v>
      </c>
      <c r="Q3217" s="27" t="str">
        <f t="shared" si="302"/>
        <v>theater</v>
      </c>
      <c r="R3217" s="27" t="str">
        <f t="shared" si="303"/>
        <v>plays</v>
      </c>
      <c r="S3217" s="14">
        <f t="shared" si="304"/>
        <v>42219.456840277773</v>
      </c>
      <c r="T3217" s="14">
        <f t="shared" si="305"/>
        <v>42256.957638888889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5">
        <v>2000</v>
      </c>
      <c r="E3218" s="5">
        <v>2001</v>
      </c>
      <c r="F3218" s="12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</v>
      </c>
      <c r="P3218" s="5">
        <f t="shared" si="301"/>
        <v>57.17</v>
      </c>
      <c r="Q3218" s="27" t="str">
        <f t="shared" si="302"/>
        <v>theater</v>
      </c>
      <c r="R3218" s="27" t="str">
        <f t="shared" si="303"/>
        <v>plays</v>
      </c>
      <c r="S3218" s="14">
        <f t="shared" si="304"/>
        <v>42165.254293981481</v>
      </c>
      <c r="T3218" s="14">
        <f t="shared" si="305"/>
        <v>42196.395833333336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5">
        <v>4500</v>
      </c>
      <c r="E3219" s="5">
        <v>5221</v>
      </c>
      <c r="F3219" s="12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115.99999999999999</v>
      </c>
      <c r="P3219" s="5">
        <f t="shared" si="301"/>
        <v>50.2</v>
      </c>
      <c r="Q3219" s="27" t="str">
        <f t="shared" si="302"/>
        <v>theater</v>
      </c>
      <c r="R3219" s="27" t="str">
        <f t="shared" si="303"/>
        <v>plays</v>
      </c>
      <c r="S3219" s="14">
        <f t="shared" si="304"/>
        <v>42648.337777777771</v>
      </c>
      <c r="T3219" s="14">
        <f t="shared" si="305"/>
        <v>42678.337777777771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5">
        <v>12000</v>
      </c>
      <c r="E3220" s="5">
        <v>12252</v>
      </c>
      <c r="F3220" s="12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</v>
      </c>
      <c r="P3220" s="5">
        <f t="shared" si="301"/>
        <v>66.59</v>
      </c>
      <c r="Q3220" s="27" t="str">
        <f t="shared" si="302"/>
        <v>theater</v>
      </c>
      <c r="R3220" s="27" t="str">
        <f t="shared" si="303"/>
        <v>plays</v>
      </c>
      <c r="S3220" s="14">
        <f t="shared" si="304"/>
        <v>41970.793819444443</v>
      </c>
      <c r="T3220" s="14">
        <f t="shared" si="305"/>
        <v>42003.791666666664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5">
        <v>20000</v>
      </c>
      <c r="E3221" s="5">
        <v>20022</v>
      </c>
      <c r="F3221" s="12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</v>
      </c>
      <c r="P3221" s="5">
        <f t="shared" si="301"/>
        <v>168.25</v>
      </c>
      <c r="Q3221" s="27" t="str">
        <f t="shared" si="302"/>
        <v>theater</v>
      </c>
      <c r="R3221" s="27" t="str">
        <f t="shared" si="303"/>
        <v>plays</v>
      </c>
      <c r="S3221" s="14">
        <f t="shared" si="304"/>
        <v>42050.77484953704</v>
      </c>
      <c r="T3221" s="14">
        <f t="shared" si="305"/>
        <v>42085.733182870368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5">
        <v>15000</v>
      </c>
      <c r="E3222" s="5">
        <v>15126</v>
      </c>
      <c r="F3222" s="1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101</v>
      </c>
      <c r="P3222" s="5">
        <f t="shared" si="301"/>
        <v>256.37</v>
      </c>
      <c r="Q3222" s="27" t="str">
        <f t="shared" si="302"/>
        <v>theater</v>
      </c>
      <c r="R3222" s="27" t="str">
        <f t="shared" si="303"/>
        <v>plays</v>
      </c>
      <c r="S3222" s="14">
        <f t="shared" si="304"/>
        <v>42772.625046296293</v>
      </c>
      <c r="T3222" s="14">
        <f t="shared" si="305"/>
        <v>42806.666666666664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5">
        <v>4000</v>
      </c>
      <c r="E3223" s="5">
        <v>4137</v>
      </c>
      <c r="F3223" s="12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</v>
      </c>
      <c r="P3223" s="5">
        <f t="shared" si="301"/>
        <v>36.61</v>
      </c>
      <c r="Q3223" s="27" t="str">
        <f t="shared" si="302"/>
        <v>theater</v>
      </c>
      <c r="R3223" s="27" t="str">
        <f t="shared" si="303"/>
        <v>plays</v>
      </c>
      <c r="S3223" s="14">
        <f t="shared" si="304"/>
        <v>42155.488460648143</v>
      </c>
      <c r="T3223" s="14">
        <f t="shared" si="305"/>
        <v>42190.488460648143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5">
        <v>2500</v>
      </c>
      <c r="E3224" s="5">
        <v>3120</v>
      </c>
      <c r="F3224" s="12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125</v>
      </c>
      <c r="P3224" s="5">
        <f t="shared" si="301"/>
        <v>37.14</v>
      </c>
      <c r="Q3224" s="27" t="str">
        <f t="shared" si="302"/>
        <v>theater</v>
      </c>
      <c r="R3224" s="27" t="str">
        <f t="shared" si="303"/>
        <v>plays</v>
      </c>
      <c r="S3224" s="14">
        <f t="shared" si="304"/>
        <v>42270.373807870368</v>
      </c>
      <c r="T3224" s="14">
        <f t="shared" si="305"/>
        <v>42301.686805555553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5">
        <v>3100</v>
      </c>
      <c r="E3225" s="5">
        <v>3395</v>
      </c>
      <c r="F3225" s="12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110.00000000000001</v>
      </c>
      <c r="P3225" s="5">
        <f t="shared" si="301"/>
        <v>45.88</v>
      </c>
      <c r="Q3225" s="27" t="str">
        <f t="shared" si="302"/>
        <v>theater</v>
      </c>
      <c r="R3225" s="27" t="str">
        <f t="shared" si="303"/>
        <v>plays</v>
      </c>
      <c r="S3225" s="14">
        <f t="shared" si="304"/>
        <v>42206.62703703704</v>
      </c>
      <c r="T3225" s="14">
        <f t="shared" si="305"/>
        <v>42236.62703703704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5">
        <v>30000</v>
      </c>
      <c r="E3226" s="5">
        <v>30610</v>
      </c>
      <c r="F3226" s="12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</v>
      </c>
      <c r="P3226" s="5">
        <f t="shared" si="301"/>
        <v>141.71</v>
      </c>
      <c r="Q3226" s="27" t="str">
        <f t="shared" si="302"/>
        <v>theater</v>
      </c>
      <c r="R3226" s="27" t="str">
        <f t="shared" si="303"/>
        <v>plays</v>
      </c>
      <c r="S3226" s="14">
        <f t="shared" si="304"/>
        <v>42697.642511574071</v>
      </c>
      <c r="T3226" s="14">
        <f t="shared" si="305"/>
        <v>42744.999999999993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5">
        <v>2000</v>
      </c>
      <c r="E3227" s="5">
        <v>2047</v>
      </c>
      <c r="F3227" s="12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</v>
      </c>
      <c r="P3227" s="5">
        <f t="shared" si="301"/>
        <v>52.49</v>
      </c>
      <c r="Q3227" s="27" t="str">
        <f t="shared" si="302"/>
        <v>theater</v>
      </c>
      <c r="R3227" s="27" t="str">
        <f t="shared" si="303"/>
        <v>plays</v>
      </c>
      <c r="S3227" s="14">
        <f t="shared" si="304"/>
        <v>42503.351134259261</v>
      </c>
      <c r="T3227" s="14">
        <f t="shared" si="305"/>
        <v>42524.666666666664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5">
        <v>1200</v>
      </c>
      <c r="E3228" s="5">
        <v>1250</v>
      </c>
      <c r="F3228" s="12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</v>
      </c>
      <c r="P3228" s="5">
        <f t="shared" si="301"/>
        <v>59.52</v>
      </c>
      <c r="Q3228" s="27" t="str">
        <f t="shared" si="302"/>
        <v>theater</v>
      </c>
      <c r="R3228" s="27" t="str">
        <f t="shared" si="303"/>
        <v>plays</v>
      </c>
      <c r="S3228" s="14">
        <f t="shared" si="304"/>
        <v>42277.375138888885</v>
      </c>
      <c r="T3228" s="14">
        <f t="shared" si="305"/>
        <v>42307.375138888885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5">
        <v>1200</v>
      </c>
      <c r="E3229" s="5">
        <v>1500</v>
      </c>
      <c r="F3229" s="12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5">
        <f t="shared" si="301"/>
        <v>50</v>
      </c>
      <c r="Q3229" s="27" t="str">
        <f t="shared" si="302"/>
        <v>theater</v>
      </c>
      <c r="R3229" s="27" t="str">
        <f t="shared" si="303"/>
        <v>plays</v>
      </c>
      <c r="S3229" s="14">
        <f t="shared" si="304"/>
        <v>42722.674027777779</v>
      </c>
      <c r="T3229" s="14">
        <f t="shared" si="305"/>
        <v>42752.674027777779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5">
        <v>7000</v>
      </c>
      <c r="E3230" s="5">
        <v>7164</v>
      </c>
      <c r="F3230" s="12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</v>
      </c>
      <c r="P3230" s="5">
        <f t="shared" si="301"/>
        <v>193.62</v>
      </c>
      <c r="Q3230" s="27" t="str">
        <f t="shared" si="302"/>
        <v>theater</v>
      </c>
      <c r="R3230" s="27" t="str">
        <f t="shared" si="303"/>
        <v>plays</v>
      </c>
      <c r="S3230" s="14">
        <f t="shared" si="304"/>
        <v>42323.500972222224</v>
      </c>
      <c r="T3230" s="14">
        <f t="shared" si="305"/>
        <v>42354.999305555553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5">
        <v>20000</v>
      </c>
      <c r="E3231" s="5">
        <v>21573</v>
      </c>
      <c r="F3231" s="12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108</v>
      </c>
      <c r="P3231" s="5">
        <f t="shared" si="301"/>
        <v>106.8</v>
      </c>
      <c r="Q3231" s="27" t="str">
        <f t="shared" si="302"/>
        <v>theater</v>
      </c>
      <c r="R3231" s="27" t="str">
        <f t="shared" si="303"/>
        <v>plays</v>
      </c>
      <c r="S3231" s="14">
        <f t="shared" si="304"/>
        <v>41933.083310185182</v>
      </c>
      <c r="T3231" s="14">
        <f t="shared" si="305"/>
        <v>41963.124976851854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5">
        <v>2600</v>
      </c>
      <c r="E3232" s="5">
        <v>2857</v>
      </c>
      <c r="F3232" s="1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110.00000000000001</v>
      </c>
      <c r="P3232" s="5">
        <f t="shared" si="301"/>
        <v>77.22</v>
      </c>
      <c r="Q3232" s="27" t="str">
        <f t="shared" si="302"/>
        <v>theater</v>
      </c>
      <c r="R3232" s="27" t="str">
        <f t="shared" si="303"/>
        <v>plays</v>
      </c>
      <c r="S3232" s="14">
        <f t="shared" si="304"/>
        <v>41897.959791666668</v>
      </c>
      <c r="T3232" s="14">
        <f t="shared" si="305"/>
        <v>41912.957638888889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5">
        <v>1000</v>
      </c>
      <c r="E3233" s="5">
        <v>1610</v>
      </c>
      <c r="F3233" s="12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5">
        <f t="shared" si="301"/>
        <v>57.5</v>
      </c>
      <c r="Q3233" s="27" t="str">
        <f t="shared" si="302"/>
        <v>theater</v>
      </c>
      <c r="R3233" s="27" t="str">
        <f t="shared" si="303"/>
        <v>plays</v>
      </c>
      <c r="S3233" s="14">
        <f t="shared" si="304"/>
        <v>42446.735497685186</v>
      </c>
      <c r="T3233" s="14">
        <f t="shared" si="305"/>
        <v>42476.735497685186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5">
        <v>1000</v>
      </c>
      <c r="E3234" s="5">
        <v>1312</v>
      </c>
      <c r="F3234" s="12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</v>
      </c>
      <c r="P3234" s="5">
        <f t="shared" si="301"/>
        <v>50.46</v>
      </c>
      <c r="Q3234" s="27" t="str">
        <f t="shared" si="302"/>
        <v>theater</v>
      </c>
      <c r="R3234" s="27" t="str">
        <f t="shared" si="303"/>
        <v>plays</v>
      </c>
      <c r="S3234" s="14">
        <f t="shared" si="304"/>
        <v>42463.605520833335</v>
      </c>
      <c r="T3234" s="14">
        <f t="shared" si="305"/>
        <v>42493.957638888889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5">
        <v>5000</v>
      </c>
      <c r="E3235" s="5">
        <v>5940</v>
      </c>
      <c r="F3235" s="12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119</v>
      </c>
      <c r="P3235" s="5">
        <f t="shared" si="301"/>
        <v>97.38</v>
      </c>
      <c r="Q3235" s="27" t="str">
        <f t="shared" si="302"/>
        <v>theater</v>
      </c>
      <c r="R3235" s="27" t="str">
        <f t="shared" si="303"/>
        <v>plays</v>
      </c>
      <c r="S3235" s="14">
        <f t="shared" si="304"/>
        <v>42766.596701388888</v>
      </c>
      <c r="T3235" s="14">
        <f t="shared" si="305"/>
        <v>42796.596701388888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5">
        <v>4000</v>
      </c>
      <c r="E3236" s="5">
        <v>4015.71</v>
      </c>
      <c r="F3236" s="12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</v>
      </c>
      <c r="P3236" s="5">
        <f t="shared" si="301"/>
        <v>34.92</v>
      </c>
      <c r="Q3236" s="27" t="str">
        <f t="shared" si="302"/>
        <v>theater</v>
      </c>
      <c r="R3236" s="27" t="str">
        <f t="shared" si="303"/>
        <v>plays</v>
      </c>
      <c r="S3236" s="14">
        <f t="shared" si="304"/>
        <v>42734.581111111103</v>
      </c>
      <c r="T3236" s="14">
        <f t="shared" si="305"/>
        <v>42767.771527777775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5">
        <v>15000</v>
      </c>
      <c r="E3237" s="5">
        <v>15481</v>
      </c>
      <c r="F3237" s="12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</v>
      </c>
      <c r="P3237" s="5">
        <f t="shared" si="301"/>
        <v>85.53</v>
      </c>
      <c r="Q3237" s="27" t="str">
        <f t="shared" si="302"/>
        <v>theater</v>
      </c>
      <c r="R3237" s="27" t="str">
        <f t="shared" si="303"/>
        <v>plays</v>
      </c>
      <c r="S3237" s="14">
        <f t="shared" si="304"/>
        <v>42522.139479166661</v>
      </c>
      <c r="T3237" s="14">
        <f t="shared" si="305"/>
        <v>42552.139479166661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5">
        <v>20000</v>
      </c>
      <c r="E3238" s="5">
        <v>20120</v>
      </c>
      <c r="F3238" s="12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101</v>
      </c>
      <c r="P3238" s="5">
        <f t="shared" si="301"/>
        <v>182.91</v>
      </c>
      <c r="Q3238" s="27" t="str">
        <f t="shared" si="302"/>
        <v>theater</v>
      </c>
      <c r="R3238" s="27" t="str">
        <f t="shared" si="303"/>
        <v>plays</v>
      </c>
      <c r="S3238" s="14">
        <f t="shared" si="304"/>
        <v>42702.708715277775</v>
      </c>
      <c r="T3238" s="14">
        <f t="shared" si="305"/>
        <v>42732.708715277775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5">
        <v>35000</v>
      </c>
      <c r="E3239" s="5">
        <v>35275.64</v>
      </c>
      <c r="F3239" s="12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101</v>
      </c>
      <c r="P3239" s="5">
        <f t="shared" si="301"/>
        <v>131.13999999999999</v>
      </c>
      <c r="Q3239" s="27" t="str">
        <f t="shared" si="302"/>
        <v>theater</v>
      </c>
      <c r="R3239" s="27" t="str">
        <f t="shared" si="303"/>
        <v>plays</v>
      </c>
      <c r="S3239" s="14">
        <f t="shared" si="304"/>
        <v>42252.266018518516</v>
      </c>
      <c r="T3239" s="14">
        <f t="shared" si="305"/>
        <v>42275.957638888889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5">
        <v>2800</v>
      </c>
      <c r="E3240" s="5">
        <v>3145</v>
      </c>
      <c r="F3240" s="12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112.00000000000001</v>
      </c>
      <c r="P3240" s="5">
        <f t="shared" si="301"/>
        <v>39.81</v>
      </c>
      <c r="Q3240" s="27" t="str">
        <f t="shared" si="302"/>
        <v>theater</v>
      </c>
      <c r="R3240" s="27" t="str">
        <f t="shared" si="303"/>
        <v>plays</v>
      </c>
      <c r="S3240" s="14">
        <f t="shared" si="304"/>
        <v>42156.302060185182</v>
      </c>
      <c r="T3240" s="14">
        <f t="shared" si="305"/>
        <v>42186.302060185182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5">
        <v>5862</v>
      </c>
      <c r="E3241" s="5">
        <v>6208.98</v>
      </c>
      <c r="F3241" s="12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106</v>
      </c>
      <c r="P3241" s="5">
        <f t="shared" si="301"/>
        <v>59.7</v>
      </c>
      <c r="Q3241" s="27" t="str">
        <f t="shared" si="302"/>
        <v>theater</v>
      </c>
      <c r="R3241" s="27" t="str">
        <f t="shared" si="303"/>
        <v>plays</v>
      </c>
      <c r="S3241" s="14">
        <f t="shared" si="304"/>
        <v>42277.880706018514</v>
      </c>
      <c r="T3241" s="14">
        <f t="shared" si="305"/>
        <v>42302.790972222218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5">
        <v>3000</v>
      </c>
      <c r="E3242" s="5">
        <v>3017</v>
      </c>
      <c r="F3242" s="1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101</v>
      </c>
      <c r="P3242" s="5">
        <f t="shared" si="301"/>
        <v>88.74</v>
      </c>
      <c r="Q3242" s="27" t="str">
        <f t="shared" si="302"/>
        <v>theater</v>
      </c>
      <c r="R3242" s="27" t="str">
        <f t="shared" si="303"/>
        <v>plays</v>
      </c>
      <c r="S3242" s="14">
        <f t="shared" si="304"/>
        <v>42754.485509259255</v>
      </c>
      <c r="T3242" s="14">
        <f t="shared" si="305"/>
        <v>42782.749999999993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5">
        <v>8500</v>
      </c>
      <c r="E3243" s="5">
        <v>9801</v>
      </c>
      <c r="F3243" s="12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114.99999999999999</v>
      </c>
      <c r="P3243" s="5">
        <f t="shared" si="301"/>
        <v>58.69</v>
      </c>
      <c r="Q3243" s="27" t="str">
        <f t="shared" si="302"/>
        <v>theater</v>
      </c>
      <c r="R3243" s="27" t="str">
        <f t="shared" si="303"/>
        <v>plays</v>
      </c>
      <c r="S3243" s="14">
        <f t="shared" si="304"/>
        <v>41893.116550925923</v>
      </c>
      <c r="T3243" s="14">
        <f t="shared" si="305"/>
        <v>41926.082638888889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5">
        <v>10000</v>
      </c>
      <c r="E3244" s="5">
        <v>12730.42</v>
      </c>
      <c r="F3244" s="12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</v>
      </c>
      <c r="P3244" s="5">
        <f t="shared" si="301"/>
        <v>69.569999999999993</v>
      </c>
      <c r="Q3244" s="27" t="str">
        <f t="shared" si="302"/>
        <v>theater</v>
      </c>
      <c r="R3244" s="27" t="str">
        <f t="shared" si="303"/>
        <v>plays</v>
      </c>
      <c r="S3244" s="14">
        <f t="shared" si="304"/>
        <v>41871.547361111108</v>
      </c>
      <c r="T3244" s="14">
        <f t="shared" si="305"/>
        <v>41901.547361111108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5">
        <v>8000</v>
      </c>
      <c r="E3245" s="5">
        <v>8227</v>
      </c>
      <c r="F3245" s="12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103</v>
      </c>
      <c r="P3245" s="5">
        <f t="shared" si="301"/>
        <v>115.87</v>
      </c>
      <c r="Q3245" s="27" t="str">
        <f t="shared" si="302"/>
        <v>theater</v>
      </c>
      <c r="R3245" s="27" t="str">
        <f t="shared" si="303"/>
        <v>plays</v>
      </c>
      <c r="S3245" s="14">
        <f t="shared" si="304"/>
        <v>42261.888449074067</v>
      </c>
      <c r="T3245" s="14">
        <f t="shared" si="305"/>
        <v>42285.791666666664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5">
        <v>1600</v>
      </c>
      <c r="E3246" s="5">
        <v>1647</v>
      </c>
      <c r="F3246" s="12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103</v>
      </c>
      <c r="P3246" s="5">
        <f t="shared" si="301"/>
        <v>23.87</v>
      </c>
      <c r="Q3246" s="27" t="str">
        <f t="shared" si="302"/>
        <v>theater</v>
      </c>
      <c r="R3246" s="27" t="str">
        <f t="shared" si="303"/>
        <v>plays</v>
      </c>
      <c r="S3246" s="14">
        <f t="shared" si="304"/>
        <v>42675.485902777778</v>
      </c>
      <c r="T3246" s="14">
        <f t="shared" si="305"/>
        <v>42705.527569444443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5">
        <v>21000</v>
      </c>
      <c r="E3247" s="5">
        <v>21904</v>
      </c>
      <c r="F3247" s="12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</v>
      </c>
      <c r="P3247" s="5">
        <f t="shared" si="301"/>
        <v>81.13</v>
      </c>
      <c r="Q3247" s="27" t="str">
        <f t="shared" si="302"/>
        <v>theater</v>
      </c>
      <c r="R3247" s="27" t="str">
        <f t="shared" si="303"/>
        <v>plays</v>
      </c>
      <c r="S3247" s="14">
        <f t="shared" si="304"/>
        <v>42135.391874999994</v>
      </c>
      <c r="T3247" s="14">
        <f t="shared" si="305"/>
        <v>42166.874999999993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5">
        <v>10000</v>
      </c>
      <c r="E3248" s="5">
        <v>11122</v>
      </c>
      <c r="F3248" s="12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111.00000000000001</v>
      </c>
      <c r="P3248" s="5">
        <f t="shared" si="301"/>
        <v>57.63</v>
      </c>
      <c r="Q3248" s="27" t="str">
        <f t="shared" si="302"/>
        <v>theater</v>
      </c>
      <c r="R3248" s="27" t="str">
        <f t="shared" si="303"/>
        <v>plays</v>
      </c>
      <c r="S3248" s="14">
        <f t="shared" si="304"/>
        <v>42230.263888888883</v>
      </c>
      <c r="T3248" s="14">
        <f t="shared" si="305"/>
        <v>42258.957638888889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5">
        <v>2500</v>
      </c>
      <c r="E3249" s="5">
        <v>2646.5</v>
      </c>
      <c r="F3249" s="12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106</v>
      </c>
      <c r="P3249" s="5">
        <f t="shared" si="301"/>
        <v>46.43</v>
      </c>
      <c r="Q3249" s="27" t="str">
        <f t="shared" si="302"/>
        <v>theater</v>
      </c>
      <c r="R3249" s="27" t="str">
        <f t="shared" si="303"/>
        <v>plays</v>
      </c>
      <c r="S3249" s="14">
        <f t="shared" si="304"/>
        <v>42167.22583333333</v>
      </c>
      <c r="T3249" s="14">
        <f t="shared" si="305"/>
        <v>42197.22583333333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5">
        <v>12000</v>
      </c>
      <c r="E3250" s="5">
        <v>12095</v>
      </c>
      <c r="F3250" s="12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101</v>
      </c>
      <c r="P3250" s="5">
        <f t="shared" si="301"/>
        <v>60.48</v>
      </c>
      <c r="Q3250" s="27" t="str">
        <f t="shared" si="302"/>
        <v>theater</v>
      </c>
      <c r="R3250" s="27" t="str">
        <f t="shared" si="303"/>
        <v>plays</v>
      </c>
      <c r="S3250" s="14">
        <f t="shared" si="304"/>
        <v>42068.68005787037</v>
      </c>
      <c r="T3250" s="14">
        <f t="shared" si="305"/>
        <v>42098.638391203705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5">
        <v>5500</v>
      </c>
      <c r="E3251" s="5">
        <v>5771</v>
      </c>
      <c r="F3251" s="12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105</v>
      </c>
      <c r="P3251" s="5">
        <f t="shared" si="301"/>
        <v>65.58</v>
      </c>
      <c r="Q3251" s="27" t="str">
        <f t="shared" si="302"/>
        <v>theater</v>
      </c>
      <c r="R3251" s="27" t="str">
        <f t="shared" si="303"/>
        <v>plays</v>
      </c>
      <c r="S3251" s="14">
        <f t="shared" si="304"/>
        <v>42145.538356481477</v>
      </c>
      <c r="T3251" s="14">
        <f t="shared" si="305"/>
        <v>42175.538356481477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5">
        <v>25000</v>
      </c>
      <c r="E3252" s="5">
        <v>25388</v>
      </c>
      <c r="F3252" s="1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102</v>
      </c>
      <c r="P3252" s="5">
        <f t="shared" si="301"/>
        <v>119.19</v>
      </c>
      <c r="Q3252" s="27" t="str">
        <f t="shared" si="302"/>
        <v>theater</v>
      </c>
      <c r="R3252" s="27" t="str">
        <f t="shared" si="303"/>
        <v>plays</v>
      </c>
      <c r="S3252" s="14">
        <f t="shared" si="304"/>
        <v>41918.533842592587</v>
      </c>
      <c r="T3252" s="14">
        <f t="shared" si="305"/>
        <v>41948.575509259259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5">
        <v>1500</v>
      </c>
      <c r="E3253" s="5">
        <v>1661</v>
      </c>
      <c r="F3253" s="12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111.00000000000001</v>
      </c>
      <c r="P3253" s="5">
        <f t="shared" si="301"/>
        <v>83.05</v>
      </c>
      <c r="Q3253" s="27" t="str">
        <f t="shared" si="302"/>
        <v>theater</v>
      </c>
      <c r="R3253" s="27" t="str">
        <f t="shared" si="303"/>
        <v>plays</v>
      </c>
      <c r="S3253" s="14">
        <f t="shared" si="304"/>
        <v>42146.52275462963</v>
      </c>
      <c r="T3253" s="14">
        <f t="shared" si="305"/>
        <v>42176.52275462963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5">
        <v>2250</v>
      </c>
      <c r="E3254" s="5">
        <v>2876</v>
      </c>
      <c r="F3254" s="12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128</v>
      </c>
      <c r="P3254" s="5">
        <f t="shared" si="301"/>
        <v>57.52</v>
      </c>
      <c r="Q3254" s="27" t="str">
        <f t="shared" si="302"/>
        <v>theater</v>
      </c>
      <c r="R3254" s="27" t="str">
        <f t="shared" si="303"/>
        <v>plays</v>
      </c>
      <c r="S3254" s="14">
        <f t="shared" si="304"/>
        <v>42590.264351851853</v>
      </c>
      <c r="T3254" s="14">
        <f t="shared" si="305"/>
        <v>42620.264351851853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5">
        <v>20000</v>
      </c>
      <c r="E3255" s="5">
        <v>20365</v>
      </c>
      <c r="F3255" s="12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102</v>
      </c>
      <c r="P3255" s="5">
        <f t="shared" si="301"/>
        <v>177.09</v>
      </c>
      <c r="Q3255" s="27" t="str">
        <f t="shared" si="302"/>
        <v>theater</v>
      </c>
      <c r="R3255" s="27" t="str">
        <f t="shared" si="303"/>
        <v>plays</v>
      </c>
      <c r="S3255" s="14">
        <f t="shared" si="304"/>
        <v>42602.368379629632</v>
      </c>
      <c r="T3255" s="14">
        <f t="shared" si="305"/>
        <v>42620.947916666664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5">
        <v>13000</v>
      </c>
      <c r="E3256" s="5">
        <v>13163.5</v>
      </c>
      <c r="F3256" s="12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</v>
      </c>
      <c r="P3256" s="5">
        <f t="shared" si="301"/>
        <v>70.77</v>
      </c>
      <c r="Q3256" s="27" t="str">
        <f t="shared" si="302"/>
        <v>theater</v>
      </c>
      <c r="R3256" s="27" t="str">
        <f t="shared" si="303"/>
        <v>plays</v>
      </c>
      <c r="S3256" s="14">
        <f t="shared" si="304"/>
        <v>42058.877418981479</v>
      </c>
      <c r="T3256" s="14">
        <f t="shared" si="305"/>
        <v>42088.835752314808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5">
        <v>300</v>
      </c>
      <c r="E3257" s="5">
        <v>525</v>
      </c>
      <c r="F3257" s="12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5">
        <f t="shared" si="301"/>
        <v>29.17</v>
      </c>
      <c r="Q3257" s="27" t="str">
        <f t="shared" si="302"/>
        <v>theater</v>
      </c>
      <c r="R3257" s="27" t="str">
        <f t="shared" si="303"/>
        <v>plays</v>
      </c>
      <c r="S3257" s="14">
        <f t="shared" si="304"/>
        <v>41889.559895833328</v>
      </c>
      <c r="T3257" s="14">
        <f t="shared" si="305"/>
        <v>41919.559895833328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5">
        <v>10000</v>
      </c>
      <c r="E3258" s="5">
        <v>12806</v>
      </c>
      <c r="F3258" s="12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</v>
      </c>
      <c r="P3258" s="5">
        <f t="shared" si="301"/>
        <v>72.760000000000005</v>
      </c>
      <c r="Q3258" s="27" t="str">
        <f t="shared" si="302"/>
        <v>theater</v>
      </c>
      <c r="R3258" s="27" t="str">
        <f t="shared" si="303"/>
        <v>plays</v>
      </c>
      <c r="S3258" s="14">
        <f t="shared" si="304"/>
        <v>42144.365474537037</v>
      </c>
      <c r="T3258" s="14">
        <f t="shared" si="305"/>
        <v>42165.957638888889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5">
        <v>2000</v>
      </c>
      <c r="E3259" s="5">
        <v>2125.9899999999998</v>
      </c>
      <c r="F3259" s="12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</v>
      </c>
      <c r="P3259" s="5">
        <f t="shared" si="301"/>
        <v>51.85</v>
      </c>
      <c r="Q3259" s="27" t="str">
        <f t="shared" si="302"/>
        <v>theater</v>
      </c>
      <c r="R3259" s="27" t="str">
        <f t="shared" si="303"/>
        <v>plays</v>
      </c>
      <c r="S3259" s="14">
        <f t="shared" si="304"/>
        <v>42758.351296296292</v>
      </c>
      <c r="T3259" s="14">
        <f t="shared" si="305"/>
        <v>42788.351296296292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5">
        <v>7000</v>
      </c>
      <c r="E3260" s="5">
        <v>7365</v>
      </c>
      <c r="F3260" s="12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</v>
      </c>
      <c r="P3260" s="5">
        <f t="shared" si="301"/>
        <v>98.2</v>
      </c>
      <c r="Q3260" s="27" t="str">
        <f t="shared" si="302"/>
        <v>theater</v>
      </c>
      <c r="R3260" s="27" t="str">
        <f t="shared" si="303"/>
        <v>plays</v>
      </c>
      <c r="S3260" s="14">
        <f t="shared" si="304"/>
        <v>41982.678946759253</v>
      </c>
      <c r="T3260" s="14">
        <f t="shared" si="305"/>
        <v>42012.678946759253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5">
        <v>23000</v>
      </c>
      <c r="E3261" s="5">
        <v>24418.6</v>
      </c>
      <c r="F3261" s="12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</v>
      </c>
      <c r="P3261" s="5">
        <f t="shared" si="301"/>
        <v>251.74</v>
      </c>
      <c r="Q3261" s="27" t="str">
        <f t="shared" si="302"/>
        <v>theater</v>
      </c>
      <c r="R3261" s="27" t="str">
        <f t="shared" si="303"/>
        <v>plays</v>
      </c>
      <c r="S3261" s="14">
        <f t="shared" si="304"/>
        <v>42614.552604166667</v>
      </c>
      <c r="T3261" s="14">
        <f t="shared" si="305"/>
        <v>42643.957638888889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5">
        <v>5000</v>
      </c>
      <c r="E3262" s="5">
        <v>5462</v>
      </c>
      <c r="F3262" s="1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109.00000000000001</v>
      </c>
      <c r="P3262" s="5">
        <f t="shared" si="301"/>
        <v>74.819999999999993</v>
      </c>
      <c r="Q3262" s="27" t="str">
        <f t="shared" si="302"/>
        <v>theater</v>
      </c>
      <c r="R3262" s="27" t="str">
        <f t="shared" si="303"/>
        <v>plays</v>
      </c>
      <c r="S3262" s="14">
        <f t="shared" si="304"/>
        <v>42303.464328703696</v>
      </c>
      <c r="T3262" s="14">
        <f t="shared" si="305"/>
        <v>42338.505995370368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5">
        <v>3300</v>
      </c>
      <c r="E3263" s="5">
        <v>3315</v>
      </c>
      <c r="F3263" s="12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</v>
      </c>
      <c r="P3263" s="5">
        <f t="shared" si="301"/>
        <v>67.650000000000006</v>
      </c>
      <c r="Q3263" s="27" t="str">
        <f t="shared" si="302"/>
        <v>theater</v>
      </c>
      <c r="R3263" s="27" t="str">
        <f t="shared" si="303"/>
        <v>plays</v>
      </c>
      <c r="S3263" s="14">
        <f t="shared" si="304"/>
        <v>42171.517083333332</v>
      </c>
      <c r="T3263" s="14">
        <f t="shared" si="305"/>
        <v>42201.517083333332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5">
        <v>12200</v>
      </c>
      <c r="E3264" s="5">
        <v>12571</v>
      </c>
      <c r="F3264" s="12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</v>
      </c>
      <c r="P3264" s="5">
        <f t="shared" si="301"/>
        <v>93.81</v>
      </c>
      <c r="Q3264" s="27" t="str">
        <f t="shared" si="302"/>
        <v>theater</v>
      </c>
      <c r="R3264" s="27" t="str">
        <f t="shared" si="303"/>
        <v>plays</v>
      </c>
      <c r="S3264" s="14">
        <f t="shared" si="304"/>
        <v>41964.107199074067</v>
      </c>
      <c r="T3264" s="14">
        <f t="shared" si="305"/>
        <v>41994.958333333336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5">
        <v>2500</v>
      </c>
      <c r="E3265" s="5">
        <v>2804.16</v>
      </c>
      <c r="F3265" s="12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112.00000000000001</v>
      </c>
      <c r="P3265" s="5">
        <f t="shared" si="301"/>
        <v>41.24</v>
      </c>
      <c r="Q3265" s="27" t="str">
        <f t="shared" si="302"/>
        <v>theater</v>
      </c>
      <c r="R3265" s="27" t="str">
        <f t="shared" si="303"/>
        <v>plays</v>
      </c>
      <c r="S3265" s="14">
        <f t="shared" si="304"/>
        <v>42284.30773148148</v>
      </c>
      <c r="T3265" s="14">
        <f t="shared" si="305"/>
        <v>42307.666666666664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5">
        <v>2500</v>
      </c>
      <c r="E3266" s="5">
        <v>2575</v>
      </c>
      <c r="F3266" s="12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5">
        <f t="shared" si="301"/>
        <v>52.55</v>
      </c>
      <c r="Q3266" s="27" t="str">
        <f t="shared" si="302"/>
        <v>theater</v>
      </c>
      <c r="R3266" s="27" t="str">
        <f t="shared" si="303"/>
        <v>plays</v>
      </c>
      <c r="S3266" s="14">
        <f t="shared" si="304"/>
        <v>42016.591874999998</v>
      </c>
      <c r="T3266" s="14">
        <f t="shared" si="305"/>
        <v>42032.708333333336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5">
        <v>2700</v>
      </c>
      <c r="E3267" s="5">
        <v>4428</v>
      </c>
      <c r="F3267" s="12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ROUND(E3267/D3267,2)*100</f>
        <v>164</v>
      </c>
      <c r="P3267" s="5">
        <f t="shared" ref="P3267:P3330" si="307">IF(L3267=0,0,ROUND(E3267/L3267,2))</f>
        <v>70.290000000000006</v>
      </c>
      <c r="Q3267" s="27" t="str">
        <f t="shared" ref="Q3267:Q3330" si="308">IF((FIND("/",N3267,1)&gt;0),
LEFT(N3267,(FIND("/",N3267,1)-1)),N3267)</f>
        <v>theater</v>
      </c>
      <c r="R3267" s="27" t="str">
        <f t="shared" ref="R3267:R3330" si="309">IF((FIND("/",N3267,1)&gt;0),
RIGHT(N3267,(LEN(N3267)-1-LEN(Q3267))),"")</f>
        <v>plays</v>
      </c>
      <c r="S3267" s="14">
        <f t="shared" ref="S3267:S3330" si="310">(((J3267/60)/60)/24)+DATE(1970,1,1)+(-5/24)</f>
        <v>42311.503645833327</v>
      </c>
      <c r="T3267" s="14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5">
        <v>6000</v>
      </c>
      <c r="E3268" s="5">
        <v>7877</v>
      </c>
      <c r="F3268" s="12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</v>
      </c>
      <c r="P3268" s="5">
        <f t="shared" si="307"/>
        <v>48.33</v>
      </c>
      <c r="Q3268" s="27" t="str">
        <f t="shared" si="308"/>
        <v>theater</v>
      </c>
      <c r="R3268" s="27" t="str">
        <f t="shared" si="309"/>
        <v>plays</v>
      </c>
      <c r="S3268" s="14">
        <f t="shared" si="310"/>
        <v>42136.32780092593</v>
      </c>
      <c r="T3268" s="14">
        <f t="shared" si="311"/>
        <v>42167.666666666664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5">
        <v>15000</v>
      </c>
      <c r="E3269" s="5">
        <v>15315</v>
      </c>
      <c r="F3269" s="12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</v>
      </c>
      <c r="P3269" s="5">
        <f t="shared" si="307"/>
        <v>53.18</v>
      </c>
      <c r="Q3269" s="27" t="str">
        <f t="shared" si="308"/>
        <v>theater</v>
      </c>
      <c r="R3269" s="27" t="str">
        <f t="shared" si="309"/>
        <v>plays</v>
      </c>
      <c r="S3269" s="14">
        <f t="shared" si="310"/>
        <v>42172.549305555549</v>
      </c>
      <c r="T3269" s="14">
        <f t="shared" si="311"/>
        <v>42202.549305555549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5">
        <v>2000</v>
      </c>
      <c r="E3270" s="5">
        <v>2560</v>
      </c>
      <c r="F3270" s="12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5">
        <f t="shared" si="307"/>
        <v>60.95</v>
      </c>
      <c r="Q3270" s="27" t="str">
        <f t="shared" si="308"/>
        <v>theater</v>
      </c>
      <c r="R3270" s="27" t="str">
        <f t="shared" si="309"/>
        <v>plays</v>
      </c>
      <c r="S3270" s="14">
        <f t="shared" si="310"/>
        <v>42590.695925925924</v>
      </c>
      <c r="T3270" s="14">
        <f t="shared" si="311"/>
        <v>42606.695925925924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5">
        <v>8000</v>
      </c>
      <c r="E3271" s="5">
        <v>8120</v>
      </c>
      <c r="F3271" s="12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102</v>
      </c>
      <c r="P3271" s="5">
        <f t="shared" si="307"/>
        <v>116</v>
      </c>
      <c r="Q3271" s="27" t="str">
        <f t="shared" si="308"/>
        <v>theater</v>
      </c>
      <c r="R3271" s="27" t="str">
        <f t="shared" si="309"/>
        <v>plays</v>
      </c>
      <c r="S3271" s="14">
        <f t="shared" si="310"/>
        <v>42137.18746527777</v>
      </c>
      <c r="T3271" s="14">
        <f t="shared" si="311"/>
        <v>42171.249999999993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5">
        <v>1800</v>
      </c>
      <c r="E3272" s="5">
        <v>1830</v>
      </c>
      <c r="F3272" s="1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102</v>
      </c>
      <c r="P3272" s="5">
        <f t="shared" si="307"/>
        <v>61</v>
      </c>
      <c r="Q3272" s="27" t="str">
        <f t="shared" si="308"/>
        <v>theater</v>
      </c>
      <c r="R3272" s="27" t="str">
        <f t="shared" si="309"/>
        <v>plays</v>
      </c>
      <c r="S3272" s="14">
        <f t="shared" si="310"/>
        <v>42167.324826388889</v>
      </c>
      <c r="T3272" s="14">
        <f t="shared" si="311"/>
        <v>42197.324826388889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5">
        <v>1500</v>
      </c>
      <c r="E3273" s="5">
        <v>1950</v>
      </c>
      <c r="F3273" s="12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5">
        <f t="shared" si="307"/>
        <v>38.24</v>
      </c>
      <c r="Q3273" s="27" t="str">
        <f t="shared" si="308"/>
        <v>theater</v>
      </c>
      <c r="R3273" s="27" t="str">
        <f t="shared" si="309"/>
        <v>plays</v>
      </c>
      <c r="S3273" s="14">
        <f t="shared" si="310"/>
        <v>41915.22887731481</v>
      </c>
      <c r="T3273" s="14">
        <f t="shared" si="311"/>
        <v>41945.270543981482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5">
        <v>10000</v>
      </c>
      <c r="E3274" s="5">
        <v>15443</v>
      </c>
      <c r="F3274" s="12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</v>
      </c>
      <c r="P3274" s="5">
        <f t="shared" si="307"/>
        <v>106.5</v>
      </c>
      <c r="Q3274" s="27" t="str">
        <f t="shared" si="308"/>
        <v>theater</v>
      </c>
      <c r="R3274" s="27" t="str">
        <f t="shared" si="309"/>
        <v>plays</v>
      </c>
      <c r="S3274" s="14">
        <f t="shared" si="310"/>
        <v>42284.291770833333</v>
      </c>
      <c r="T3274" s="14">
        <f t="shared" si="311"/>
        <v>42314.333437499998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5">
        <v>4000</v>
      </c>
      <c r="E3275" s="5">
        <v>4296</v>
      </c>
      <c r="F3275" s="12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</v>
      </c>
      <c r="P3275" s="5">
        <f t="shared" si="307"/>
        <v>204.57</v>
      </c>
      <c r="Q3275" s="27" t="str">
        <f t="shared" si="308"/>
        <v>theater</v>
      </c>
      <c r="R3275" s="27" t="str">
        <f t="shared" si="309"/>
        <v>plays</v>
      </c>
      <c r="S3275" s="14">
        <f t="shared" si="310"/>
        <v>42611.5930787037</v>
      </c>
      <c r="T3275" s="14">
        <f t="shared" si="311"/>
        <v>42627.583333333336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5">
        <v>15500</v>
      </c>
      <c r="E3276" s="5">
        <v>15705</v>
      </c>
      <c r="F3276" s="12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</v>
      </c>
      <c r="P3276" s="5">
        <f t="shared" si="307"/>
        <v>54.91</v>
      </c>
      <c r="Q3276" s="27" t="str">
        <f t="shared" si="308"/>
        <v>theater</v>
      </c>
      <c r="R3276" s="27" t="str">
        <f t="shared" si="309"/>
        <v>plays</v>
      </c>
      <c r="S3276" s="14">
        <f t="shared" si="310"/>
        <v>42400.496203703697</v>
      </c>
      <c r="T3276" s="14">
        <f t="shared" si="311"/>
        <v>42444.666666666664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5">
        <v>1800</v>
      </c>
      <c r="E3277" s="5">
        <v>1805</v>
      </c>
      <c r="F3277" s="12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</v>
      </c>
      <c r="P3277" s="5">
        <f t="shared" si="307"/>
        <v>150.41999999999999</v>
      </c>
      <c r="Q3277" s="27" t="str">
        <f t="shared" si="308"/>
        <v>theater</v>
      </c>
      <c r="R3277" s="27" t="str">
        <f t="shared" si="309"/>
        <v>plays</v>
      </c>
      <c r="S3277" s="14">
        <f t="shared" si="310"/>
        <v>42017.672118055554</v>
      </c>
      <c r="T3277" s="14">
        <f t="shared" si="311"/>
        <v>42043.979166666664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5">
        <v>4500</v>
      </c>
      <c r="E3278" s="5">
        <v>5258</v>
      </c>
      <c r="F3278" s="12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117</v>
      </c>
      <c r="P3278" s="5">
        <f t="shared" si="307"/>
        <v>52.58</v>
      </c>
      <c r="Q3278" s="27" t="str">
        <f t="shared" si="308"/>
        <v>theater</v>
      </c>
      <c r="R3278" s="27" t="str">
        <f t="shared" si="309"/>
        <v>plays</v>
      </c>
      <c r="S3278" s="14">
        <f t="shared" si="310"/>
        <v>42426.741655092592</v>
      </c>
      <c r="T3278" s="14">
        <f t="shared" si="311"/>
        <v>42460.957638888889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5">
        <v>5000</v>
      </c>
      <c r="E3279" s="5">
        <v>5430</v>
      </c>
      <c r="F3279" s="12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109.00000000000001</v>
      </c>
      <c r="P3279" s="5">
        <f t="shared" si="307"/>
        <v>54.3</v>
      </c>
      <c r="Q3279" s="27" t="str">
        <f t="shared" si="308"/>
        <v>theater</v>
      </c>
      <c r="R3279" s="27" t="str">
        <f t="shared" si="309"/>
        <v>plays</v>
      </c>
      <c r="S3279" s="14">
        <f t="shared" si="310"/>
        <v>41931.474606481483</v>
      </c>
      <c r="T3279" s="14">
        <f t="shared" si="311"/>
        <v>41961.516273148147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5">
        <v>2500</v>
      </c>
      <c r="E3280" s="5">
        <v>2585</v>
      </c>
      <c r="F3280" s="12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</v>
      </c>
      <c r="P3280" s="5">
        <f t="shared" si="307"/>
        <v>76.03</v>
      </c>
      <c r="Q3280" s="27" t="str">
        <f t="shared" si="308"/>
        <v>theater</v>
      </c>
      <c r="R3280" s="27" t="str">
        <f t="shared" si="309"/>
        <v>plays</v>
      </c>
      <c r="S3280" s="14">
        <f t="shared" si="310"/>
        <v>42124.640081018515</v>
      </c>
      <c r="T3280" s="14">
        <f t="shared" si="311"/>
        <v>42154.640081018515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5">
        <v>5800</v>
      </c>
      <c r="E3281" s="5">
        <v>6628</v>
      </c>
      <c r="F3281" s="12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113.99999999999999</v>
      </c>
      <c r="P3281" s="5">
        <f t="shared" si="307"/>
        <v>105.21</v>
      </c>
      <c r="Q3281" s="27" t="str">
        <f t="shared" si="308"/>
        <v>theater</v>
      </c>
      <c r="R3281" s="27" t="str">
        <f t="shared" si="309"/>
        <v>plays</v>
      </c>
      <c r="S3281" s="14">
        <f t="shared" si="310"/>
        <v>42430.894201388881</v>
      </c>
      <c r="T3281" s="14">
        <f t="shared" si="311"/>
        <v>42460.852534722224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5">
        <v>2000</v>
      </c>
      <c r="E3282" s="5">
        <v>2060</v>
      </c>
      <c r="F3282" s="1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5">
        <f t="shared" si="307"/>
        <v>68.67</v>
      </c>
      <c r="Q3282" s="27" t="str">
        <f t="shared" si="308"/>
        <v>theater</v>
      </c>
      <c r="R3282" s="27" t="str">
        <f t="shared" si="309"/>
        <v>plays</v>
      </c>
      <c r="S3282" s="14">
        <f t="shared" si="310"/>
        <v>42121.548587962963</v>
      </c>
      <c r="T3282" s="14">
        <f t="shared" si="311"/>
        <v>42155.999999999993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5">
        <v>5000</v>
      </c>
      <c r="E3283" s="5">
        <v>6080</v>
      </c>
      <c r="F3283" s="12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122</v>
      </c>
      <c r="P3283" s="5">
        <f t="shared" si="307"/>
        <v>129.36000000000001</v>
      </c>
      <c r="Q3283" s="27" t="str">
        <f t="shared" si="308"/>
        <v>theater</v>
      </c>
      <c r="R3283" s="27" t="str">
        <f t="shared" si="309"/>
        <v>plays</v>
      </c>
      <c r="S3283" s="14">
        <f t="shared" si="310"/>
        <v>42218.811400462961</v>
      </c>
      <c r="T3283" s="14">
        <f t="shared" si="311"/>
        <v>42248.811400462961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5">
        <v>31000</v>
      </c>
      <c r="E3284" s="5">
        <v>31820.5</v>
      </c>
      <c r="F3284" s="12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103</v>
      </c>
      <c r="P3284" s="5">
        <f t="shared" si="307"/>
        <v>134.26</v>
      </c>
      <c r="Q3284" s="27" t="str">
        <f t="shared" si="308"/>
        <v>theater</v>
      </c>
      <c r="R3284" s="27" t="str">
        <f t="shared" si="309"/>
        <v>plays</v>
      </c>
      <c r="S3284" s="14">
        <f t="shared" si="310"/>
        <v>42444.985972222225</v>
      </c>
      <c r="T3284" s="14">
        <f t="shared" si="311"/>
        <v>42488.985972222225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5">
        <v>800</v>
      </c>
      <c r="E3285" s="5">
        <v>838</v>
      </c>
      <c r="F3285" s="12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105</v>
      </c>
      <c r="P3285" s="5">
        <f t="shared" si="307"/>
        <v>17.829999999999998</v>
      </c>
      <c r="Q3285" s="27" t="str">
        <f t="shared" si="308"/>
        <v>theater</v>
      </c>
      <c r="R3285" s="27" t="str">
        <f t="shared" si="309"/>
        <v>plays</v>
      </c>
      <c r="S3285" s="14">
        <f t="shared" si="310"/>
        <v>42379.535856481474</v>
      </c>
      <c r="T3285" s="14">
        <f t="shared" si="311"/>
        <v>42410.666666666664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5">
        <v>3000</v>
      </c>
      <c r="E3286" s="5">
        <v>3048</v>
      </c>
      <c r="F3286" s="12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102</v>
      </c>
      <c r="P3286" s="5">
        <f t="shared" si="307"/>
        <v>203.2</v>
      </c>
      <c r="Q3286" s="27" t="str">
        <f t="shared" si="308"/>
        <v>theater</v>
      </c>
      <c r="R3286" s="27" t="str">
        <f t="shared" si="309"/>
        <v>plays</v>
      </c>
      <c r="S3286" s="14">
        <f t="shared" si="310"/>
        <v>42380.676539351851</v>
      </c>
      <c r="T3286" s="14">
        <f t="shared" si="311"/>
        <v>42398.040972222218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5">
        <v>4999</v>
      </c>
      <c r="E3287" s="5">
        <v>5604</v>
      </c>
      <c r="F3287" s="12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112.00000000000001</v>
      </c>
      <c r="P3287" s="5">
        <f t="shared" si="307"/>
        <v>69.19</v>
      </c>
      <c r="Q3287" s="27" t="str">
        <f t="shared" si="308"/>
        <v>theater</v>
      </c>
      <c r="R3287" s="27" t="str">
        <f t="shared" si="309"/>
        <v>plays</v>
      </c>
      <c r="S3287" s="14">
        <f t="shared" si="310"/>
        <v>42762.734097222223</v>
      </c>
      <c r="T3287" s="14">
        <f t="shared" si="311"/>
        <v>42793.999999999993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5">
        <v>15000</v>
      </c>
      <c r="E3288" s="5">
        <v>15265</v>
      </c>
      <c r="F3288" s="12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102</v>
      </c>
      <c r="P3288" s="5">
        <f t="shared" si="307"/>
        <v>125.12</v>
      </c>
      <c r="Q3288" s="27" t="str">
        <f t="shared" si="308"/>
        <v>theater</v>
      </c>
      <c r="R3288" s="27" t="str">
        <f t="shared" si="309"/>
        <v>plays</v>
      </c>
      <c r="S3288" s="14">
        <f t="shared" si="310"/>
        <v>42567.631736111107</v>
      </c>
      <c r="T3288" s="14">
        <f t="shared" si="311"/>
        <v>42597.631736111107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5">
        <v>2500</v>
      </c>
      <c r="E3289" s="5">
        <v>2500</v>
      </c>
      <c r="F3289" s="12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5">
        <f t="shared" si="307"/>
        <v>73.53</v>
      </c>
      <c r="Q3289" s="27" t="str">
        <f t="shared" si="308"/>
        <v>theater</v>
      </c>
      <c r="R3289" s="27" t="str">
        <f t="shared" si="309"/>
        <v>plays</v>
      </c>
      <c r="S3289" s="14">
        <f t="shared" si="310"/>
        <v>42311.541990740741</v>
      </c>
      <c r="T3289" s="14">
        <f t="shared" si="311"/>
        <v>42336.541990740741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5">
        <v>10000</v>
      </c>
      <c r="E3290" s="5">
        <v>10026.49</v>
      </c>
      <c r="F3290" s="12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</v>
      </c>
      <c r="P3290" s="5">
        <f t="shared" si="307"/>
        <v>48.44</v>
      </c>
      <c r="Q3290" s="27" t="str">
        <f t="shared" si="308"/>
        <v>theater</v>
      </c>
      <c r="R3290" s="27" t="str">
        <f t="shared" si="309"/>
        <v>plays</v>
      </c>
      <c r="S3290" s="14">
        <f t="shared" si="310"/>
        <v>42505.566145833327</v>
      </c>
      <c r="T3290" s="14">
        <f t="shared" si="311"/>
        <v>42541.749999999993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5">
        <v>500</v>
      </c>
      <c r="E3291" s="5">
        <v>665.21</v>
      </c>
      <c r="F3291" s="12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</v>
      </c>
      <c r="P3291" s="5">
        <f t="shared" si="307"/>
        <v>26.61</v>
      </c>
      <c r="Q3291" s="27" t="str">
        <f t="shared" si="308"/>
        <v>theater</v>
      </c>
      <c r="R3291" s="27" t="str">
        <f t="shared" si="309"/>
        <v>plays</v>
      </c>
      <c r="S3291" s="14">
        <f t="shared" si="310"/>
        <v>42758.159745370365</v>
      </c>
      <c r="T3291" s="14">
        <f t="shared" si="311"/>
        <v>42786.159745370365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5">
        <v>2000</v>
      </c>
      <c r="E3292" s="5">
        <v>2424</v>
      </c>
      <c r="F3292" s="1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</v>
      </c>
      <c r="P3292" s="5">
        <f t="shared" si="307"/>
        <v>33.67</v>
      </c>
      <c r="Q3292" s="27" t="str">
        <f t="shared" si="308"/>
        <v>theater</v>
      </c>
      <c r="R3292" s="27" t="str">
        <f t="shared" si="309"/>
        <v>plays</v>
      </c>
      <c r="S3292" s="14">
        <f t="shared" si="310"/>
        <v>42775.306608796294</v>
      </c>
      <c r="T3292" s="14">
        <f t="shared" si="311"/>
        <v>42805.306608796294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5">
        <v>500</v>
      </c>
      <c r="E3293" s="5">
        <v>570</v>
      </c>
      <c r="F3293" s="12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5">
        <f t="shared" si="307"/>
        <v>40.71</v>
      </c>
      <c r="Q3293" s="27" t="str">
        <f t="shared" si="308"/>
        <v>theater</v>
      </c>
      <c r="R3293" s="27" t="str">
        <f t="shared" si="309"/>
        <v>plays</v>
      </c>
      <c r="S3293" s="14">
        <f t="shared" si="310"/>
        <v>42232.494212962956</v>
      </c>
      <c r="T3293" s="14">
        <f t="shared" si="311"/>
        <v>42263.957638888889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5">
        <v>101</v>
      </c>
      <c r="E3294" s="5">
        <v>289</v>
      </c>
      <c r="F3294" s="12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</v>
      </c>
      <c r="P3294" s="5">
        <f t="shared" si="307"/>
        <v>19.27</v>
      </c>
      <c r="Q3294" s="27" t="str">
        <f t="shared" si="308"/>
        <v>theater</v>
      </c>
      <c r="R3294" s="27" t="str">
        <f t="shared" si="309"/>
        <v>plays</v>
      </c>
      <c r="S3294" s="14">
        <f t="shared" si="310"/>
        <v>42282.561898148146</v>
      </c>
      <c r="T3294" s="14">
        <f t="shared" si="311"/>
        <v>42342.603564814817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5">
        <v>4500</v>
      </c>
      <c r="E3295" s="5">
        <v>7670</v>
      </c>
      <c r="F3295" s="12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</v>
      </c>
      <c r="P3295" s="5">
        <f t="shared" si="307"/>
        <v>84.29</v>
      </c>
      <c r="Q3295" s="27" t="str">
        <f t="shared" si="308"/>
        <v>theater</v>
      </c>
      <c r="R3295" s="27" t="str">
        <f t="shared" si="309"/>
        <v>plays</v>
      </c>
      <c r="S3295" s="14">
        <f t="shared" si="310"/>
        <v>42768.217037037037</v>
      </c>
      <c r="T3295" s="14">
        <f t="shared" si="311"/>
        <v>42798.217037037037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5">
        <v>600</v>
      </c>
      <c r="E3296" s="5">
        <v>710</v>
      </c>
      <c r="F3296" s="12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</v>
      </c>
      <c r="P3296" s="5">
        <f t="shared" si="307"/>
        <v>29.58</v>
      </c>
      <c r="Q3296" s="27" t="str">
        <f t="shared" si="308"/>
        <v>theater</v>
      </c>
      <c r="R3296" s="27" t="str">
        <f t="shared" si="309"/>
        <v>plays</v>
      </c>
      <c r="S3296" s="14">
        <f t="shared" si="310"/>
        <v>42141.33280092592</v>
      </c>
      <c r="T3296" s="14">
        <f t="shared" si="311"/>
        <v>42171.33280092592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5">
        <v>700</v>
      </c>
      <c r="E3297" s="5">
        <v>720.01</v>
      </c>
      <c r="F3297" s="12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103</v>
      </c>
      <c r="P3297" s="5">
        <f t="shared" si="307"/>
        <v>26.67</v>
      </c>
      <c r="Q3297" s="27" t="str">
        <f t="shared" si="308"/>
        <v>theater</v>
      </c>
      <c r="R3297" s="27" t="str">
        <f t="shared" si="309"/>
        <v>plays</v>
      </c>
      <c r="S3297" s="14">
        <f t="shared" si="310"/>
        <v>42609.234131944446</v>
      </c>
      <c r="T3297" s="14">
        <f t="shared" si="311"/>
        <v>42639.234131944446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5">
        <v>1500</v>
      </c>
      <c r="E3298" s="5">
        <v>2161</v>
      </c>
      <c r="F3298" s="12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</v>
      </c>
      <c r="P3298" s="5">
        <f t="shared" si="307"/>
        <v>45.98</v>
      </c>
      <c r="Q3298" s="27" t="str">
        <f t="shared" si="308"/>
        <v>theater</v>
      </c>
      <c r="R3298" s="27" t="str">
        <f t="shared" si="309"/>
        <v>plays</v>
      </c>
      <c r="S3298" s="14">
        <f t="shared" si="310"/>
        <v>42309.54828703704</v>
      </c>
      <c r="T3298" s="14">
        <f t="shared" si="311"/>
        <v>42330.708333333336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5">
        <v>5500</v>
      </c>
      <c r="E3299" s="5">
        <v>5504</v>
      </c>
      <c r="F3299" s="12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</v>
      </c>
      <c r="P3299" s="5">
        <f t="shared" si="307"/>
        <v>125.09</v>
      </c>
      <c r="Q3299" s="27" t="str">
        <f t="shared" si="308"/>
        <v>theater</v>
      </c>
      <c r="R3299" s="27" t="str">
        <f t="shared" si="309"/>
        <v>plays</v>
      </c>
      <c r="S3299" s="14">
        <f t="shared" si="310"/>
        <v>42193.563148148147</v>
      </c>
      <c r="T3299" s="14">
        <f t="shared" si="311"/>
        <v>42212.749305555553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5">
        <v>10000</v>
      </c>
      <c r="E3300" s="5">
        <v>10173</v>
      </c>
      <c r="F3300" s="12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102</v>
      </c>
      <c r="P3300" s="5">
        <f t="shared" si="307"/>
        <v>141.29</v>
      </c>
      <c r="Q3300" s="27" t="str">
        <f t="shared" si="308"/>
        <v>theater</v>
      </c>
      <c r="R3300" s="27" t="str">
        <f t="shared" si="309"/>
        <v>plays</v>
      </c>
      <c r="S3300" s="14">
        <f t="shared" si="310"/>
        <v>42239.749629629623</v>
      </c>
      <c r="T3300" s="14">
        <f t="shared" si="311"/>
        <v>42259.791666666664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5">
        <v>3000</v>
      </c>
      <c r="E3301" s="5">
        <v>3486</v>
      </c>
      <c r="F3301" s="12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115.99999999999999</v>
      </c>
      <c r="P3301" s="5">
        <f t="shared" si="307"/>
        <v>55.33</v>
      </c>
      <c r="Q3301" s="27" t="str">
        <f t="shared" si="308"/>
        <v>theater</v>
      </c>
      <c r="R3301" s="27" t="str">
        <f t="shared" si="309"/>
        <v>plays</v>
      </c>
      <c r="S3301" s="14">
        <f t="shared" si="310"/>
        <v>42261.709062499998</v>
      </c>
      <c r="T3301" s="14">
        <f t="shared" si="311"/>
        <v>42291.709062499998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5">
        <v>3000</v>
      </c>
      <c r="E3302" s="5">
        <v>4085</v>
      </c>
      <c r="F3302" s="1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</v>
      </c>
      <c r="P3302" s="5">
        <f t="shared" si="307"/>
        <v>46.42</v>
      </c>
      <c r="Q3302" s="27" t="str">
        <f t="shared" si="308"/>
        <v>theater</v>
      </c>
      <c r="R3302" s="27" t="str">
        <f t="shared" si="309"/>
        <v>plays</v>
      </c>
      <c r="S3302" s="14">
        <f t="shared" si="310"/>
        <v>42102.535439814812</v>
      </c>
      <c r="T3302" s="14">
        <f t="shared" si="311"/>
        <v>42123.535439814812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5">
        <v>3000</v>
      </c>
      <c r="E3303" s="5">
        <v>4004</v>
      </c>
      <c r="F3303" s="12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</v>
      </c>
      <c r="P3303" s="5">
        <f t="shared" si="307"/>
        <v>57.2</v>
      </c>
      <c r="Q3303" s="27" t="str">
        <f t="shared" si="308"/>
        <v>theater</v>
      </c>
      <c r="R3303" s="27" t="str">
        <f t="shared" si="309"/>
        <v>plays</v>
      </c>
      <c r="S3303" s="14">
        <f t="shared" si="310"/>
        <v>42538.527500000004</v>
      </c>
      <c r="T3303" s="14">
        <f t="shared" si="311"/>
        <v>42583.082638888889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5">
        <v>8400</v>
      </c>
      <c r="E3304" s="5">
        <v>8685</v>
      </c>
      <c r="F3304" s="12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</v>
      </c>
      <c r="P3304" s="5">
        <f t="shared" si="307"/>
        <v>173.7</v>
      </c>
      <c r="Q3304" s="27" t="str">
        <f t="shared" si="308"/>
        <v>theater</v>
      </c>
      <c r="R3304" s="27" t="str">
        <f t="shared" si="309"/>
        <v>plays</v>
      </c>
      <c r="S3304" s="14">
        <f t="shared" si="310"/>
        <v>42681.143240740734</v>
      </c>
      <c r="T3304" s="14">
        <f t="shared" si="311"/>
        <v>42711.143240740734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5">
        <v>1800</v>
      </c>
      <c r="E3305" s="5">
        <v>2086</v>
      </c>
      <c r="F3305" s="12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115.99999999999999</v>
      </c>
      <c r="P3305" s="5">
        <f t="shared" si="307"/>
        <v>59.6</v>
      </c>
      <c r="Q3305" s="27" t="str">
        <f t="shared" si="308"/>
        <v>theater</v>
      </c>
      <c r="R3305" s="27" t="str">
        <f t="shared" si="309"/>
        <v>plays</v>
      </c>
      <c r="S3305" s="14">
        <f t="shared" si="310"/>
        <v>42056.443101851844</v>
      </c>
      <c r="T3305" s="14">
        <f t="shared" si="311"/>
        <v>42091.401435185187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5">
        <v>15000</v>
      </c>
      <c r="E3306" s="5">
        <v>15677.5</v>
      </c>
      <c r="F3306" s="12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105</v>
      </c>
      <c r="P3306" s="5">
        <f t="shared" si="307"/>
        <v>89.59</v>
      </c>
      <c r="Q3306" s="27" t="str">
        <f t="shared" si="308"/>
        <v>theater</v>
      </c>
      <c r="R3306" s="27" t="str">
        <f t="shared" si="309"/>
        <v>plays</v>
      </c>
      <c r="S3306" s="14">
        <f t="shared" si="310"/>
        <v>42696.41611111111</v>
      </c>
      <c r="T3306" s="14">
        <f t="shared" si="311"/>
        <v>42726.41611111111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5">
        <v>4000</v>
      </c>
      <c r="E3307" s="5">
        <v>4081</v>
      </c>
      <c r="F3307" s="12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</v>
      </c>
      <c r="P3307" s="5">
        <f t="shared" si="307"/>
        <v>204.05</v>
      </c>
      <c r="Q3307" s="27" t="str">
        <f t="shared" si="308"/>
        <v>theater</v>
      </c>
      <c r="R3307" s="27" t="str">
        <f t="shared" si="309"/>
        <v>plays</v>
      </c>
      <c r="S3307" s="14">
        <f t="shared" si="310"/>
        <v>42186.647546296292</v>
      </c>
      <c r="T3307" s="14">
        <f t="shared" si="311"/>
        <v>42216.647546296292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5">
        <v>1500</v>
      </c>
      <c r="E3308" s="5">
        <v>2630</v>
      </c>
      <c r="F3308" s="12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</v>
      </c>
      <c r="P3308" s="5">
        <f t="shared" si="307"/>
        <v>48.7</v>
      </c>
      <c r="Q3308" s="27" t="str">
        <f t="shared" si="308"/>
        <v>theater</v>
      </c>
      <c r="R3308" s="27" t="str">
        <f t="shared" si="309"/>
        <v>plays</v>
      </c>
      <c r="S3308" s="14">
        <f t="shared" si="310"/>
        <v>42493.010902777773</v>
      </c>
      <c r="T3308" s="14">
        <f t="shared" si="311"/>
        <v>42530.916666666664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5">
        <v>1000</v>
      </c>
      <c r="E3309" s="5">
        <v>1066.8</v>
      </c>
      <c r="F3309" s="12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107</v>
      </c>
      <c r="P3309" s="5">
        <f t="shared" si="307"/>
        <v>53.34</v>
      </c>
      <c r="Q3309" s="27" t="str">
        <f t="shared" si="308"/>
        <v>theater</v>
      </c>
      <c r="R3309" s="27" t="str">
        <f t="shared" si="309"/>
        <v>plays</v>
      </c>
      <c r="S3309" s="14">
        <f t="shared" si="310"/>
        <v>42474.848831018513</v>
      </c>
      <c r="T3309" s="14">
        <f t="shared" si="311"/>
        <v>42504.848831018513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5">
        <v>3500</v>
      </c>
      <c r="E3310" s="5">
        <v>4280</v>
      </c>
      <c r="F3310" s="12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</v>
      </c>
      <c r="P3310" s="5">
        <f t="shared" si="307"/>
        <v>75.09</v>
      </c>
      <c r="Q3310" s="27" t="str">
        <f t="shared" si="308"/>
        <v>theater</v>
      </c>
      <c r="R3310" s="27" t="str">
        <f t="shared" si="309"/>
        <v>plays</v>
      </c>
      <c r="S3310" s="14">
        <f t="shared" si="310"/>
        <v>42452.668576388889</v>
      </c>
      <c r="T3310" s="14">
        <f t="shared" si="311"/>
        <v>42473.668576388889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5">
        <v>350</v>
      </c>
      <c r="E3311" s="5">
        <v>558</v>
      </c>
      <c r="F3311" s="12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</v>
      </c>
      <c r="P3311" s="5">
        <f t="shared" si="307"/>
        <v>18</v>
      </c>
      <c r="Q3311" s="27" t="str">
        <f t="shared" si="308"/>
        <v>theater</v>
      </c>
      <c r="R3311" s="27" t="str">
        <f t="shared" si="309"/>
        <v>plays</v>
      </c>
      <c r="S3311" s="14">
        <f t="shared" si="310"/>
        <v>42628.441874999997</v>
      </c>
      <c r="T3311" s="14">
        <f t="shared" si="311"/>
        <v>42659.441874999997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5">
        <v>6500</v>
      </c>
      <c r="E3312" s="5">
        <v>6505</v>
      </c>
      <c r="F3312" s="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</v>
      </c>
      <c r="P3312" s="5">
        <f t="shared" si="307"/>
        <v>209.84</v>
      </c>
      <c r="Q3312" s="27" t="str">
        <f t="shared" si="308"/>
        <v>theater</v>
      </c>
      <c r="R3312" s="27" t="str">
        <f t="shared" si="309"/>
        <v>plays</v>
      </c>
      <c r="S3312" s="14">
        <f t="shared" si="310"/>
        <v>42253.720196759255</v>
      </c>
      <c r="T3312" s="14">
        <f t="shared" si="311"/>
        <v>42283.720196759255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5">
        <v>2500</v>
      </c>
      <c r="E3313" s="5">
        <v>2746</v>
      </c>
      <c r="F3313" s="12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110.00000000000001</v>
      </c>
      <c r="P3313" s="5">
        <f t="shared" si="307"/>
        <v>61.02</v>
      </c>
      <c r="Q3313" s="27" t="str">
        <f t="shared" si="308"/>
        <v>theater</v>
      </c>
      <c r="R3313" s="27" t="str">
        <f t="shared" si="309"/>
        <v>plays</v>
      </c>
      <c r="S3313" s="14">
        <f t="shared" si="310"/>
        <v>42264.083449074074</v>
      </c>
      <c r="T3313" s="14">
        <f t="shared" si="311"/>
        <v>42294.083449074074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5">
        <v>2500</v>
      </c>
      <c r="E3314" s="5">
        <v>2501</v>
      </c>
      <c r="F3314" s="12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</v>
      </c>
      <c r="P3314" s="5">
        <f t="shared" si="307"/>
        <v>61</v>
      </c>
      <c r="Q3314" s="27" t="str">
        <f t="shared" si="308"/>
        <v>theater</v>
      </c>
      <c r="R3314" s="27" t="str">
        <f t="shared" si="309"/>
        <v>plays</v>
      </c>
      <c r="S3314" s="14">
        <f t="shared" si="310"/>
        <v>42664.601226851846</v>
      </c>
      <c r="T3314" s="14">
        <f t="shared" si="311"/>
        <v>42685.708333333336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5">
        <v>2000</v>
      </c>
      <c r="E3315" s="5">
        <v>2321</v>
      </c>
      <c r="F3315" s="12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115.99999999999999</v>
      </c>
      <c r="P3315" s="5">
        <f t="shared" si="307"/>
        <v>80.03</v>
      </c>
      <c r="Q3315" s="27" t="str">
        <f t="shared" si="308"/>
        <v>theater</v>
      </c>
      <c r="R3315" s="27" t="str">
        <f t="shared" si="309"/>
        <v>plays</v>
      </c>
      <c r="S3315" s="14">
        <f t="shared" si="310"/>
        <v>42382.036076388882</v>
      </c>
      <c r="T3315" s="14">
        <f t="shared" si="311"/>
        <v>42395.833333333336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5">
        <v>800</v>
      </c>
      <c r="E3316" s="5">
        <v>1686</v>
      </c>
      <c r="F3316" s="12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211</v>
      </c>
      <c r="P3316" s="5">
        <f t="shared" si="307"/>
        <v>29.07</v>
      </c>
      <c r="Q3316" s="27" t="str">
        <f t="shared" si="308"/>
        <v>theater</v>
      </c>
      <c r="R3316" s="27" t="str">
        <f t="shared" si="309"/>
        <v>plays</v>
      </c>
      <c r="S3316" s="14">
        <f t="shared" si="310"/>
        <v>42105.059155092589</v>
      </c>
      <c r="T3316" s="14">
        <f t="shared" si="311"/>
        <v>42132.628472222219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5">
        <v>4000</v>
      </c>
      <c r="E3317" s="5">
        <v>4400</v>
      </c>
      <c r="F3317" s="12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5">
        <f t="shared" si="307"/>
        <v>49.44</v>
      </c>
      <c r="Q3317" s="27" t="str">
        <f t="shared" si="308"/>
        <v>theater</v>
      </c>
      <c r="R3317" s="27" t="str">
        <f t="shared" si="309"/>
        <v>plays</v>
      </c>
      <c r="S3317" s="14">
        <f t="shared" si="310"/>
        <v>42466.095381944448</v>
      </c>
      <c r="T3317" s="14">
        <f t="shared" si="311"/>
        <v>42496.095381944448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5">
        <v>11737</v>
      </c>
      <c r="E3318" s="5">
        <v>11747.18</v>
      </c>
      <c r="F3318" s="12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</v>
      </c>
      <c r="P3318" s="5">
        <f t="shared" si="307"/>
        <v>93.98</v>
      </c>
      <c r="Q3318" s="27" t="str">
        <f t="shared" si="308"/>
        <v>theater</v>
      </c>
      <c r="R3318" s="27" t="str">
        <f t="shared" si="309"/>
        <v>plays</v>
      </c>
      <c r="S3318" s="14">
        <f t="shared" si="310"/>
        <v>41826.662905092591</v>
      </c>
      <c r="T3318" s="14">
        <f t="shared" si="311"/>
        <v>41859.370833333334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5">
        <v>1050</v>
      </c>
      <c r="E3319" s="5">
        <v>1115</v>
      </c>
      <c r="F3319" s="12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</v>
      </c>
      <c r="P3319" s="5">
        <f t="shared" si="307"/>
        <v>61.94</v>
      </c>
      <c r="Q3319" s="27" t="str">
        <f t="shared" si="308"/>
        <v>theater</v>
      </c>
      <c r="R3319" s="27" t="str">
        <f t="shared" si="309"/>
        <v>plays</v>
      </c>
      <c r="S3319" s="14">
        <f t="shared" si="310"/>
        <v>42498.831296296288</v>
      </c>
      <c r="T3319" s="14">
        <f t="shared" si="311"/>
        <v>42528.831296296288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5">
        <v>2000</v>
      </c>
      <c r="E3320" s="5">
        <v>2512</v>
      </c>
      <c r="F3320" s="12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126</v>
      </c>
      <c r="P3320" s="5">
        <f t="shared" si="307"/>
        <v>78.5</v>
      </c>
      <c r="Q3320" s="27" t="str">
        <f t="shared" si="308"/>
        <v>theater</v>
      </c>
      <c r="R3320" s="27" t="str">
        <f t="shared" si="309"/>
        <v>plays</v>
      </c>
      <c r="S3320" s="14">
        <f t="shared" si="310"/>
        <v>42431.093668981477</v>
      </c>
      <c r="T3320" s="14">
        <f t="shared" si="311"/>
        <v>42470.895833333336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5">
        <v>500</v>
      </c>
      <c r="E3321" s="5">
        <v>540</v>
      </c>
      <c r="F3321" s="12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5">
        <f t="shared" si="307"/>
        <v>33.75</v>
      </c>
      <c r="Q3321" s="27" t="str">
        <f t="shared" si="308"/>
        <v>theater</v>
      </c>
      <c r="R3321" s="27" t="str">
        <f t="shared" si="309"/>
        <v>plays</v>
      </c>
      <c r="S3321" s="14">
        <f t="shared" si="310"/>
        <v>41990.377152777779</v>
      </c>
      <c r="T3321" s="14">
        <f t="shared" si="311"/>
        <v>42035.377152777779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5">
        <v>2500</v>
      </c>
      <c r="E3322" s="5">
        <v>2525</v>
      </c>
      <c r="F3322" s="1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5">
        <f t="shared" si="307"/>
        <v>66.45</v>
      </c>
      <c r="Q3322" s="27" t="str">
        <f t="shared" si="308"/>
        <v>theater</v>
      </c>
      <c r="R3322" s="27" t="str">
        <f t="shared" si="309"/>
        <v>plays</v>
      </c>
      <c r="S3322" s="14">
        <f t="shared" si="310"/>
        <v>42512.837465277778</v>
      </c>
      <c r="T3322" s="14">
        <f t="shared" si="311"/>
        <v>42542.837465277778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5">
        <v>500</v>
      </c>
      <c r="E3323" s="5">
        <v>537</v>
      </c>
      <c r="F3323" s="12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</v>
      </c>
      <c r="P3323" s="5">
        <f t="shared" si="307"/>
        <v>35.799999999999997</v>
      </c>
      <c r="Q3323" s="27" t="str">
        <f t="shared" si="308"/>
        <v>theater</v>
      </c>
      <c r="R3323" s="27" t="str">
        <f t="shared" si="309"/>
        <v>plays</v>
      </c>
      <c r="S3323" s="14">
        <f t="shared" si="310"/>
        <v>41913.891956018517</v>
      </c>
      <c r="T3323" s="14">
        <f t="shared" si="311"/>
        <v>41927.957638888889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5">
        <v>3300</v>
      </c>
      <c r="E3324" s="5">
        <v>3350</v>
      </c>
      <c r="F3324" s="12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102</v>
      </c>
      <c r="P3324" s="5">
        <f t="shared" si="307"/>
        <v>145.65</v>
      </c>
      <c r="Q3324" s="27" t="str">
        <f t="shared" si="308"/>
        <v>theater</v>
      </c>
      <c r="R3324" s="27" t="str">
        <f t="shared" si="309"/>
        <v>plays</v>
      </c>
      <c r="S3324" s="14">
        <f t="shared" si="310"/>
        <v>42520.802037037036</v>
      </c>
      <c r="T3324" s="14">
        <f t="shared" si="311"/>
        <v>42542.954861111109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5">
        <v>1000</v>
      </c>
      <c r="E3325" s="5">
        <v>1259</v>
      </c>
      <c r="F3325" s="12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126</v>
      </c>
      <c r="P3325" s="5">
        <f t="shared" si="307"/>
        <v>25.69</v>
      </c>
      <c r="Q3325" s="27" t="str">
        <f t="shared" si="308"/>
        <v>theater</v>
      </c>
      <c r="R3325" s="27" t="str">
        <f t="shared" si="309"/>
        <v>plays</v>
      </c>
      <c r="S3325" s="14">
        <f t="shared" si="310"/>
        <v>42608.157499999994</v>
      </c>
      <c r="T3325" s="14">
        <f t="shared" si="311"/>
        <v>42638.157499999994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5">
        <v>1500</v>
      </c>
      <c r="E3326" s="5">
        <v>1525</v>
      </c>
      <c r="F3326" s="12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102</v>
      </c>
      <c r="P3326" s="5">
        <f t="shared" si="307"/>
        <v>152.5</v>
      </c>
      <c r="Q3326" s="27" t="str">
        <f t="shared" si="308"/>
        <v>theater</v>
      </c>
      <c r="R3326" s="27" t="str">
        <f t="shared" si="309"/>
        <v>plays</v>
      </c>
      <c r="S3326" s="14">
        <f t="shared" si="310"/>
        <v>42512.374884259254</v>
      </c>
      <c r="T3326" s="14">
        <f t="shared" si="311"/>
        <v>42526.374884259254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5">
        <v>400</v>
      </c>
      <c r="E3327" s="5">
        <v>450</v>
      </c>
      <c r="F3327" s="12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112.99999999999999</v>
      </c>
      <c r="P3327" s="5">
        <f t="shared" si="307"/>
        <v>30</v>
      </c>
      <c r="Q3327" s="27" t="str">
        <f t="shared" si="308"/>
        <v>theater</v>
      </c>
      <c r="R3327" s="27" t="str">
        <f t="shared" si="309"/>
        <v>plays</v>
      </c>
      <c r="S3327" s="14">
        <f t="shared" si="310"/>
        <v>42064.577280092592</v>
      </c>
      <c r="T3327" s="14">
        <f t="shared" si="311"/>
        <v>42099.535613425927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5">
        <v>8000</v>
      </c>
      <c r="E3328" s="5">
        <v>8110</v>
      </c>
      <c r="F3328" s="12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</v>
      </c>
      <c r="P3328" s="5">
        <f t="shared" si="307"/>
        <v>142.28</v>
      </c>
      <c r="Q3328" s="27" t="str">
        <f t="shared" si="308"/>
        <v>theater</v>
      </c>
      <c r="R3328" s="27" t="str">
        <f t="shared" si="309"/>
        <v>plays</v>
      </c>
      <c r="S3328" s="14">
        <f t="shared" si="310"/>
        <v>42041.505844907406</v>
      </c>
      <c r="T3328" s="14">
        <f t="shared" si="311"/>
        <v>42071.464178240734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5">
        <v>800</v>
      </c>
      <c r="E3329" s="5">
        <v>810</v>
      </c>
      <c r="F3329" s="12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</v>
      </c>
      <c r="P3329" s="5">
        <f t="shared" si="307"/>
        <v>24.55</v>
      </c>
      <c r="Q3329" s="27" t="str">
        <f t="shared" si="308"/>
        <v>theater</v>
      </c>
      <c r="R3329" s="27" t="str">
        <f t="shared" si="309"/>
        <v>plays</v>
      </c>
      <c r="S3329" s="14">
        <f t="shared" si="310"/>
        <v>42468.166273148141</v>
      </c>
      <c r="T3329" s="14">
        <f t="shared" si="311"/>
        <v>42498.166273148141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5">
        <v>1800</v>
      </c>
      <c r="E3330" s="5">
        <v>2635</v>
      </c>
      <c r="F3330" s="12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</v>
      </c>
      <c r="P3330" s="5">
        <f t="shared" si="307"/>
        <v>292.77999999999997</v>
      </c>
      <c r="Q3330" s="27" t="str">
        <f t="shared" si="308"/>
        <v>theater</v>
      </c>
      <c r="R3330" s="27" t="str">
        <f t="shared" si="309"/>
        <v>plays</v>
      </c>
      <c r="S3330" s="14">
        <f t="shared" si="310"/>
        <v>41822.366701388884</v>
      </c>
      <c r="T3330" s="14">
        <f t="shared" si="311"/>
        <v>41824.833333333328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5">
        <v>1000</v>
      </c>
      <c r="E3331" s="5">
        <v>1168</v>
      </c>
      <c r="F3331" s="12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ROUND(E3331/D3331,2)*100</f>
        <v>117</v>
      </c>
      <c r="P3331" s="5">
        <f t="shared" ref="P3331:P3394" si="313">IF(L3331=0,0,ROUND(E3331/L3331,2))</f>
        <v>44.92</v>
      </c>
      <c r="Q3331" s="27" t="str">
        <f t="shared" ref="Q3331:Q3394" si="314">IF((FIND("/",N3331,1)&gt;0),
LEFT(N3331,(FIND("/",N3331,1)-1)),N3331)</f>
        <v>theater</v>
      </c>
      <c r="R3331" s="27" t="str">
        <f t="shared" ref="R3331:R3394" si="315">IF((FIND("/",N3331,1)&gt;0),
RIGHT(N3331,(LEN(N3331)-1-LEN(Q3331))),"")</f>
        <v>plays</v>
      </c>
      <c r="S3331" s="14">
        <f t="shared" ref="S3331:S3394" si="316">(((J3331/60)/60)/24)+DATE(1970,1,1)+(-5/24)</f>
        <v>41837.114675925921</v>
      </c>
      <c r="T3331" s="14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5">
        <v>1500</v>
      </c>
      <c r="E3332" s="5">
        <v>1594</v>
      </c>
      <c r="F3332" s="1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</v>
      </c>
      <c r="P3332" s="5">
        <f t="shared" si="313"/>
        <v>23.1</v>
      </c>
      <c r="Q3332" s="27" t="str">
        <f t="shared" si="314"/>
        <v>theater</v>
      </c>
      <c r="R3332" s="27" t="str">
        <f t="shared" si="315"/>
        <v>plays</v>
      </c>
      <c r="S3332" s="14">
        <f t="shared" si="316"/>
        <v>42065.679027777776</v>
      </c>
      <c r="T3332" s="14">
        <f t="shared" si="317"/>
        <v>42095.637361111112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5">
        <v>5000</v>
      </c>
      <c r="E3333" s="5">
        <v>5226</v>
      </c>
      <c r="F3333" s="12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105</v>
      </c>
      <c r="P3333" s="5">
        <f t="shared" si="313"/>
        <v>80.400000000000006</v>
      </c>
      <c r="Q3333" s="27" t="str">
        <f t="shared" si="314"/>
        <v>theater</v>
      </c>
      <c r="R3333" s="27" t="str">
        <f t="shared" si="315"/>
        <v>plays</v>
      </c>
      <c r="S3333" s="14">
        <f t="shared" si="316"/>
        <v>42248.48942129629</v>
      </c>
      <c r="T3333" s="14">
        <f t="shared" si="317"/>
        <v>42283.48942129629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5">
        <v>6000</v>
      </c>
      <c r="E3334" s="5">
        <v>6000</v>
      </c>
      <c r="F3334" s="12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5">
        <f t="shared" si="313"/>
        <v>72.290000000000006</v>
      </c>
      <c r="Q3334" s="27" t="str">
        <f t="shared" si="314"/>
        <v>theater</v>
      </c>
      <c r="R3334" s="27" t="str">
        <f t="shared" si="315"/>
        <v>plays</v>
      </c>
      <c r="S3334" s="14">
        <f t="shared" si="316"/>
        <v>41809.651967592588</v>
      </c>
      <c r="T3334" s="14">
        <f t="shared" si="317"/>
        <v>41839.651967592588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5">
        <v>3500</v>
      </c>
      <c r="E3335" s="5">
        <v>3660</v>
      </c>
      <c r="F3335" s="12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105</v>
      </c>
      <c r="P3335" s="5">
        <f t="shared" si="313"/>
        <v>32.97</v>
      </c>
      <c r="Q3335" s="27" t="str">
        <f t="shared" si="314"/>
        <v>theater</v>
      </c>
      <c r="R3335" s="27" t="str">
        <f t="shared" si="315"/>
        <v>plays</v>
      </c>
      <c r="S3335" s="14">
        <f t="shared" si="316"/>
        <v>42148.468518518515</v>
      </c>
      <c r="T3335" s="14">
        <f t="shared" si="317"/>
        <v>42170.468518518515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5">
        <v>3871</v>
      </c>
      <c r="E3336" s="5">
        <v>5366</v>
      </c>
      <c r="F3336" s="12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139</v>
      </c>
      <c r="P3336" s="5">
        <f t="shared" si="313"/>
        <v>116.65</v>
      </c>
      <c r="Q3336" s="27" t="str">
        <f t="shared" si="314"/>
        <v>theater</v>
      </c>
      <c r="R3336" s="27" t="str">
        <f t="shared" si="315"/>
        <v>plays</v>
      </c>
      <c r="S3336" s="14">
        <f t="shared" si="316"/>
        <v>42185.312754629624</v>
      </c>
      <c r="T3336" s="14">
        <f t="shared" si="317"/>
        <v>42215.312754629624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5">
        <v>5000</v>
      </c>
      <c r="E3337" s="5">
        <v>5016</v>
      </c>
      <c r="F3337" s="12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</v>
      </c>
      <c r="P3337" s="5">
        <f t="shared" si="313"/>
        <v>79.62</v>
      </c>
      <c r="Q3337" s="27" t="str">
        <f t="shared" si="314"/>
        <v>theater</v>
      </c>
      <c r="R3337" s="27" t="str">
        <f t="shared" si="315"/>
        <v>plays</v>
      </c>
      <c r="S3337" s="14">
        <f t="shared" si="316"/>
        <v>41827.465810185182</v>
      </c>
      <c r="T3337" s="14">
        <f t="shared" si="317"/>
        <v>41854.75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5">
        <v>250</v>
      </c>
      <c r="E3338" s="5">
        <v>250</v>
      </c>
      <c r="F3338" s="12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5">
        <f t="shared" si="313"/>
        <v>27.78</v>
      </c>
      <c r="Q3338" s="27" t="str">
        <f t="shared" si="314"/>
        <v>theater</v>
      </c>
      <c r="R3338" s="27" t="str">
        <f t="shared" si="315"/>
        <v>plays</v>
      </c>
      <c r="S3338" s="14">
        <f t="shared" si="316"/>
        <v>42437.190347222226</v>
      </c>
      <c r="T3338" s="14">
        <f t="shared" si="317"/>
        <v>42465.148680555554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5">
        <v>2500</v>
      </c>
      <c r="E3339" s="5">
        <v>2755</v>
      </c>
      <c r="F3339" s="12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110.00000000000001</v>
      </c>
      <c r="P3339" s="5">
        <f t="shared" si="313"/>
        <v>81.03</v>
      </c>
      <c r="Q3339" s="27" t="str">
        <f t="shared" si="314"/>
        <v>theater</v>
      </c>
      <c r="R3339" s="27" t="str">
        <f t="shared" si="315"/>
        <v>plays</v>
      </c>
      <c r="S3339" s="14">
        <f t="shared" si="316"/>
        <v>41901.073692129627</v>
      </c>
      <c r="T3339" s="14">
        <f t="shared" si="317"/>
        <v>41922.666666666664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5">
        <v>15000</v>
      </c>
      <c r="E3340" s="5">
        <v>15327</v>
      </c>
      <c r="F3340" s="12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</v>
      </c>
      <c r="P3340" s="5">
        <f t="shared" si="313"/>
        <v>136.85</v>
      </c>
      <c r="Q3340" s="27" t="str">
        <f t="shared" si="314"/>
        <v>theater</v>
      </c>
      <c r="R3340" s="27" t="str">
        <f t="shared" si="315"/>
        <v>plays</v>
      </c>
      <c r="S3340" s="14">
        <f t="shared" si="316"/>
        <v>42769.366666666661</v>
      </c>
      <c r="T3340" s="14">
        <f t="shared" si="317"/>
        <v>42790.366666666661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5">
        <v>8000</v>
      </c>
      <c r="E3341" s="5">
        <v>8348</v>
      </c>
      <c r="F3341" s="12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</v>
      </c>
      <c r="P3341" s="5">
        <f t="shared" si="313"/>
        <v>177.62</v>
      </c>
      <c r="Q3341" s="27" t="str">
        <f t="shared" si="314"/>
        <v>theater</v>
      </c>
      <c r="R3341" s="27" t="str">
        <f t="shared" si="315"/>
        <v>plays</v>
      </c>
      <c r="S3341" s="14">
        <f t="shared" si="316"/>
        <v>42549.457384259258</v>
      </c>
      <c r="T3341" s="14">
        <f t="shared" si="317"/>
        <v>42579.457384259258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5">
        <v>3000</v>
      </c>
      <c r="E3342" s="5">
        <v>4145</v>
      </c>
      <c r="F3342" s="1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</v>
      </c>
      <c r="P3342" s="5">
        <f t="shared" si="313"/>
        <v>109.08</v>
      </c>
      <c r="Q3342" s="27" t="str">
        <f t="shared" si="314"/>
        <v>theater</v>
      </c>
      <c r="R3342" s="27" t="str">
        <f t="shared" si="315"/>
        <v>plays</v>
      </c>
      <c r="S3342" s="14">
        <f t="shared" si="316"/>
        <v>42685.765671296293</v>
      </c>
      <c r="T3342" s="14">
        <f t="shared" si="317"/>
        <v>42710.765671296293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5">
        <v>3350</v>
      </c>
      <c r="E3343" s="5">
        <v>3350</v>
      </c>
      <c r="F3343" s="12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5">
        <f t="shared" si="313"/>
        <v>119.64</v>
      </c>
      <c r="Q3343" s="27" t="str">
        <f t="shared" si="314"/>
        <v>theater</v>
      </c>
      <c r="R3343" s="27" t="str">
        <f t="shared" si="315"/>
        <v>plays</v>
      </c>
      <c r="S3343" s="14">
        <f t="shared" si="316"/>
        <v>42510.590520833335</v>
      </c>
      <c r="T3343" s="14">
        <f t="shared" si="317"/>
        <v>42533.499999999993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5">
        <v>6000</v>
      </c>
      <c r="E3344" s="5">
        <v>6100</v>
      </c>
      <c r="F3344" s="12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102</v>
      </c>
      <c r="P3344" s="5">
        <f t="shared" si="313"/>
        <v>78.209999999999994</v>
      </c>
      <c r="Q3344" s="27" t="str">
        <f t="shared" si="314"/>
        <v>theater</v>
      </c>
      <c r="R3344" s="27" t="str">
        <f t="shared" si="315"/>
        <v>plays</v>
      </c>
      <c r="S3344" s="14">
        <f t="shared" si="316"/>
        <v>42062.088078703695</v>
      </c>
      <c r="T3344" s="14">
        <f t="shared" si="317"/>
        <v>42094.999305555553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5">
        <v>700</v>
      </c>
      <c r="E3345" s="5">
        <v>1200</v>
      </c>
      <c r="F3345" s="12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</v>
      </c>
      <c r="P3345" s="5">
        <f t="shared" si="313"/>
        <v>52.17</v>
      </c>
      <c r="Q3345" s="27" t="str">
        <f t="shared" si="314"/>
        <v>theater</v>
      </c>
      <c r="R3345" s="27" t="str">
        <f t="shared" si="315"/>
        <v>plays</v>
      </c>
      <c r="S3345" s="14">
        <f t="shared" si="316"/>
        <v>42452.708148148151</v>
      </c>
      <c r="T3345" s="14">
        <f t="shared" si="317"/>
        <v>42473.345833333333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5">
        <v>4500</v>
      </c>
      <c r="E3346" s="5">
        <v>4565</v>
      </c>
      <c r="F3346" s="12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</v>
      </c>
      <c r="P3346" s="5">
        <f t="shared" si="313"/>
        <v>114.13</v>
      </c>
      <c r="Q3346" s="27" t="str">
        <f t="shared" si="314"/>
        <v>theater</v>
      </c>
      <c r="R3346" s="27" t="str">
        <f t="shared" si="315"/>
        <v>plays</v>
      </c>
      <c r="S3346" s="14">
        <f t="shared" si="316"/>
        <v>41850.991817129623</v>
      </c>
      <c r="T3346" s="14">
        <f t="shared" si="317"/>
        <v>41880.991817129623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5">
        <v>500</v>
      </c>
      <c r="E3347" s="5">
        <v>650</v>
      </c>
      <c r="F3347" s="12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5">
        <f t="shared" si="313"/>
        <v>50</v>
      </c>
      <c r="Q3347" s="27" t="str">
        <f t="shared" si="314"/>
        <v>theater</v>
      </c>
      <c r="R3347" s="27" t="str">
        <f t="shared" si="315"/>
        <v>plays</v>
      </c>
      <c r="S3347" s="14">
        <f t="shared" si="316"/>
        <v>42052.897777777776</v>
      </c>
      <c r="T3347" s="14">
        <f t="shared" si="317"/>
        <v>42111.817361111105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5">
        <v>1500</v>
      </c>
      <c r="E3348" s="5">
        <v>1650</v>
      </c>
      <c r="F3348" s="12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5">
        <f t="shared" si="313"/>
        <v>91.67</v>
      </c>
      <c r="Q3348" s="27" t="str">
        <f t="shared" si="314"/>
        <v>theater</v>
      </c>
      <c r="R3348" s="27" t="str">
        <f t="shared" si="315"/>
        <v>plays</v>
      </c>
      <c r="S3348" s="14">
        <f t="shared" si="316"/>
        <v>42053.816087962965</v>
      </c>
      <c r="T3348" s="14">
        <f t="shared" si="317"/>
        <v>42060.816087962965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5">
        <v>2000</v>
      </c>
      <c r="E3349" s="5">
        <v>2389</v>
      </c>
      <c r="F3349" s="12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</v>
      </c>
      <c r="P3349" s="5">
        <f t="shared" si="313"/>
        <v>108.59</v>
      </c>
      <c r="Q3349" s="27" t="str">
        <f t="shared" si="314"/>
        <v>theater</v>
      </c>
      <c r="R3349" s="27" t="str">
        <f t="shared" si="315"/>
        <v>plays</v>
      </c>
      <c r="S3349" s="14">
        <f t="shared" si="316"/>
        <v>42484.343217592592</v>
      </c>
      <c r="T3349" s="14">
        <f t="shared" si="317"/>
        <v>42498.666666666664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5">
        <v>5500</v>
      </c>
      <c r="E3350" s="5">
        <v>5516</v>
      </c>
      <c r="F3350" s="12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</v>
      </c>
      <c r="P3350" s="5">
        <f t="shared" si="313"/>
        <v>69.819999999999993</v>
      </c>
      <c r="Q3350" s="27" t="str">
        <f t="shared" si="314"/>
        <v>theater</v>
      </c>
      <c r="R3350" s="27" t="str">
        <f t="shared" si="315"/>
        <v>plays</v>
      </c>
      <c r="S3350" s="14">
        <f t="shared" si="316"/>
        <v>42466.350462962961</v>
      </c>
      <c r="T3350" s="14">
        <f t="shared" si="317"/>
        <v>42489.957638888889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5">
        <v>1000</v>
      </c>
      <c r="E3351" s="5">
        <v>1534</v>
      </c>
      <c r="F3351" s="12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</v>
      </c>
      <c r="P3351" s="5">
        <f t="shared" si="313"/>
        <v>109.57</v>
      </c>
      <c r="Q3351" s="27" t="str">
        <f t="shared" si="314"/>
        <v>theater</v>
      </c>
      <c r="R3351" s="27" t="str">
        <f t="shared" si="315"/>
        <v>plays</v>
      </c>
      <c r="S3351" s="14">
        <f t="shared" si="316"/>
        <v>42512.902453703697</v>
      </c>
      <c r="T3351" s="14">
        <f t="shared" si="317"/>
        <v>42534.499999999993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5">
        <v>3500</v>
      </c>
      <c r="E3352" s="5">
        <v>3655</v>
      </c>
      <c r="F3352" s="1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</v>
      </c>
      <c r="P3352" s="5">
        <f t="shared" si="313"/>
        <v>71.67</v>
      </c>
      <c r="Q3352" s="27" t="str">
        <f t="shared" si="314"/>
        <v>theater</v>
      </c>
      <c r="R3352" s="27" t="str">
        <f t="shared" si="315"/>
        <v>plays</v>
      </c>
      <c r="S3352" s="14">
        <f t="shared" si="316"/>
        <v>42302.493182870363</v>
      </c>
      <c r="T3352" s="14">
        <f t="shared" si="317"/>
        <v>42337.749999999993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5">
        <v>5000</v>
      </c>
      <c r="E3353" s="5">
        <v>5055</v>
      </c>
      <c r="F3353" s="12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</v>
      </c>
      <c r="P3353" s="5">
        <f t="shared" si="313"/>
        <v>93.61</v>
      </c>
      <c r="Q3353" s="27" t="str">
        <f t="shared" si="314"/>
        <v>theater</v>
      </c>
      <c r="R3353" s="27" t="str">
        <f t="shared" si="315"/>
        <v>plays</v>
      </c>
      <c r="S3353" s="14">
        <f t="shared" si="316"/>
        <v>41806.187094907407</v>
      </c>
      <c r="T3353" s="14">
        <f t="shared" si="317"/>
        <v>41843.25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5">
        <v>5000</v>
      </c>
      <c r="E3354" s="5">
        <v>5376</v>
      </c>
      <c r="F3354" s="12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108</v>
      </c>
      <c r="P3354" s="5">
        <f t="shared" si="313"/>
        <v>76.8</v>
      </c>
      <c r="Q3354" s="27" t="str">
        <f t="shared" si="314"/>
        <v>theater</v>
      </c>
      <c r="R3354" s="27" t="str">
        <f t="shared" si="315"/>
        <v>plays</v>
      </c>
      <c r="S3354" s="14">
        <f t="shared" si="316"/>
        <v>42495.784467592595</v>
      </c>
      <c r="T3354" s="14">
        <f t="shared" si="317"/>
        <v>42552.749999999993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5">
        <v>500</v>
      </c>
      <c r="E3355" s="5">
        <v>1575</v>
      </c>
      <c r="F3355" s="12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5">
        <f t="shared" si="313"/>
        <v>35.799999999999997</v>
      </c>
      <c r="Q3355" s="27" t="str">
        <f t="shared" si="314"/>
        <v>theater</v>
      </c>
      <c r="R3355" s="27" t="str">
        <f t="shared" si="315"/>
        <v>plays</v>
      </c>
      <c r="S3355" s="14">
        <f t="shared" si="316"/>
        <v>42479.223958333336</v>
      </c>
      <c r="T3355" s="14">
        <f t="shared" si="317"/>
        <v>42492.749999999993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5">
        <v>3000</v>
      </c>
      <c r="E3356" s="5">
        <v>3058</v>
      </c>
      <c r="F3356" s="12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102</v>
      </c>
      <c r="P3356" s="5">
        <f t="shared" si="313"/>
        <v>55.6</v>
      </c>
      <c r="Q3356" s="27" t="str">
        <f t="shared" si="314"/>
        <v>theater</v>
      </c>
      <c r="R3356" s="27" t="str">
        <f t="shared" si="315"/>
        <v>plays</v>
      </c>
      <c r="S3356" s="14">
        <f t="shared" si="316"/>
        <v>42270.518587962964</v>
      </c>
      <c r="T3356" s="14">
        <f t="shared" si="317"/>
        <v>42305.959027777775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5">
        <v>1750</v>
      </c>
      <c r="E3357" s="5">
        <v>2210</v>
      </c>
      <c r="F3357" s="12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</v>
      </c>
      <c r="P3357" s="5">
        <f t="shared" si="313"/>
        <v>147.33000000000001</v>
      </c>
      <c r="Q3357" s="27" t="str">
        <f t="shared" si="314"/>
        <v>theater</v>
      </c>
      <c r="R3357" s="27" t="str">
        <f t="shared" si="315"/>
        <v>plays</v>
      </c>
      <c r="S3357" s="14">
        <f t="shared" si="316"/>
        <v>42489.411192129628</v>
      </c>
      <c r="T3357" s="14">
        <f t="shared" si="317"/>
        <v>42500.261805555558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5">
        <v>1500</v>
      </c>
      <c r="E3358" s="5">
        <v>1521</v>
      </c>
      <c r="F3358" s="12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</v>
      </c>
      <c r="P3358" s="5">
        <f t="shared" si="313"/>
        <v>56.33</v>
      </c>
      <c r="Q3358" s="27" t="str">
        <f t="shared" si="314"/>
        <v>theater</v>
      </c>
      <c r="R3358" s="27" t="str">
        <f t="shared" si="315"/>
        <v>plays</v>
      </c>
      <c r="S3358" s="14">
        <f t="shared" si="316"/>
        <v>42536.607314814813</v>
      </c>
      <c r="T3358" s="14">
        <f t="shared" si="317"/>
        <v>42566.607314814813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5">
        <v>2000</v>
      </c>
      <c r="E3359" s="5">
        <v>2020</v>
      </c>
      <c r="F3359" s="12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5">
        <f t="shared" si="313"/>
        <v>96.19</v>
      </c>
      <c r="Q3359" s="27" t="str">
        <f t="shared" si="314"/>
        <v>theater</v>
      </c>
      <c r="R3359" s="27" t="str">
        <f t="shared" si="315"/>
        <v>plays</v>
      </c>
      <c r="S3359" s="14">
        <f t="shared" si="316"/>
        <v>41822.209606481476</v>
      </c>
      <c r="T3359" s="14">
        <f t="shared" si="317"/>
        <v>41852.209606481476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5">
        <v>10000</v>
      </c>
      <c r="E3360" s="5">
        <v>10299</v>
      </c>
      <c r="F3360" s="12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103</v>
      </c>
      <c r="P3360" s="5">
        <f t="shared" si="313"/>
        <v>63.57</v>
      </c>
      <c r="Q3360" s="27" t="str">
        <f t="shared" si="314"/>
        <v>theater</v>
      </c>
      <c r="R3360" s="27" t="str">
        <f t="shared" si="315"/>
        <v>plays</v>
      </c>
      <c r="S3360" s="14">
        <f t="shared" si="316"/>
        <v>41932.102766203701</v>
      </c>
      <c r="T3360" s="14">
        <f t="shared" si="317"/>
        <v>41962.144432870373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5">
        <v>4000</v>
      </c>
      <c r="E3361" s="5">
        <v>4250</v>
      </c>
      <c r="F3361" s="12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</v>
      </c>
      <c r="P3361" s="5">
        <f t="shared" si="313"/>
        <v>184.78</v>
      </c>
      <c r="Q3361" s="27" t="str">
        <f t="shared" si="314"/>
        <v>theater</v>
      </c>
      <c r="R3361" s="27" t="str">
        <f t="shared" si="315"/>
        <v>plays</v>
      </c>
      <c r="S3361" s="14">
        <f t="shared" si="316"/>
        <v>42745.848773148151</v>
      </c>
      <c r="T3361" s="14">
        <f t="shared" si="317"/>
        <v>42790.848773148151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5">
        <v>9000</v>
      </c>
      <c r="E3362" s="5">
        <v>9124</v>
      </c>
      <c r="F3362" s="1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</v>
      </c>
      <c r="P3362" s="5">
        <f t="shared" si="313"/>
        <v>126.72</v>
      </c>
      <c r="Q3362" s="27" t="str">
        <f t="shared" si="314"/>
        <v>theater</v>
      </c>
      <c r="R3362" s="27" t="str">
        <f t="shared" si="315"/>
        <v>plays</v>
      </c>
      <c r="S3362" s="14">
        <f t="shared" si="316"/>
        <v>42696.874340277776</v>
      </c>
      <c r="T3362" s="14">
        <f t="shared" si="317"/>
        <v>42718.457638888889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5">
        <v>5000</v>
      </c>
      <c r="E3363" s="5">
        <v>5673</v>
      </c>
      <c r="F3363" s="12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112.99999999999999</v>
      </c>
      <c r="P3363" s="5">
        <f t="shared" si="313"/>
        <v>83.43</v>
      </c>
      <c r="Q3363" s="27" t="str">
        <f t="shared" si="314"/>
        <v>theater</v>
      </c>
      <c r="R3363" s="27" t="str">
        <f t="shared" si="315"/>
        <v>plays</v>
      </c>
      <c r="S3363" s="14">
        <f t="shared" si="316"/>
        <v>41865.817013888889</v>
      </c>
      <c r="T3363" s="14">
        <f t="shared" si="317"/>
        <v>41883.457638888889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5">
        <v>500</v>
      </c>
      <c r="E3364" s="5">
        <v>1090</v>
      </c>
      <c r="F3364" s="12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5">
        <f t="shared" si="313"/>
        <v>54.5</v>
      </c>
      <c r="Q3364" s="27" t="str">
        <f t="shared" si="314"/>
        <v>theater</v>
      </c>
      <c r="R3364" s="27" t="str">
        <f t="shared" si="315"/>
        <v>plays</v>
      </c>
      <c r="S3364" s="14">
        <f t="shared" si="316"/>
        <v>42055.883298611108</v>
      </c>
      <c r="T3364" s="14">
        <f t="shared" si="317"/>
        <v>42069.996527777774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5">
        <v>7750</v>
      </c>
      <c r="E3365" s="5">
        <v>7860</v>
      </c>
      <c r="F3365" s="12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</v>
      </c>
      <c r="P3365" s="5">
        <f t="shared" si="313"/>
        <v>302.31</v>
      </c>
      <c r="Q3365" s="27" t="str">
        <f t="shared" si="314"/>
        <v>theater</v>
      </c>
      <c r="R3365" s="27" t="str">
        <f t="shared" si="315"/>
        <v>plays</v>
      </c>
      <c r="S3365" s="14">
        <f t="shared" si="316"/>
        <v>41851.563020833331</v>
      </c>
      <c r="T3365" s="14">
        <f t="shared" si="317"/>
        <v>41870.458333333328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5">
        <v>3000</v>
      </c>
      <c r="E3366" s="5">
        <v>3178</v>
      </c>
      <c r="F3366" s="12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106</v>
      </c>
      <c r="P3366" s="5">
        <f t="shared" si="313"/>
        <v>44.14</v>
      </c>
      <c r="Q3366" s="27" t="str">
        <f t="shared" si="314"/>
        <v>theater</v>
      </c>
      <c r="R3366" s="27" t="str">
        <f t="shared" si="315"/>
        <v>plays</v>
      </c>
      <c r="S3366" s="14">
        <f t="shared" si="316"/>
        <v>42422.769085648142</v>
      </c>
      <c r="T3366" s="14">
        <f t="shared" si="317"/>
        <v>42444.666666666664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5">
        <v>2500</v>
      </c>
      <c r="E3367" s="5">
        <v>2600</v>
      </c>
      <c r="F3367" s="12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5">
        <f t="shared" si="313"/>
        <v>866.67</v>
      </c>
      <c r="Q3367" s="27" t="str">
        <f t="shared" si="314"/>
        <v>theater</v>
      </c>
      <c r="R3367" s="27" t="str">
        <f t="shared" si="315"/>
        <v>plays</v>
      </c>
      <c r="S3367" s="14">
        <f t="shared" si="316"/>
        <v>42320.893425925926</v>
      </c>
      <c r="T3367" s="14">
        <f t="shared" si="317"/>
        <v>42350.893425925926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5">
        <v>500</v>
      </c>
      <c r="E3368" s="5">
        <v>1105</v>
      </c>
      <c r="F3368" s="12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5">
        <f t="shared" si="313"/>
        <v>61.39</v>
      </c>
      <c r="Q3368" s="27" t="str">
        <f t="shared" si="314"/>
        <v>theater</v>
      </c>
      <c r="R3368" s="27" t="str">
        <f t="shared" si="315"/>
        <v>plays</v>
      </c>
      <c r="S3368" s="14">
        <f t="shared" si="316"/>
        <v>42106.859224537031</v>
      </c>
      <c r="T3368" s="14">
        <f t="shared" si="317"/>
        <v>42136.859224537031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5">
        <v>750</v>
      </c>
      <c r="E3369" s="5">
        <v>890</v>
      </c>
      <c r="F3369" s="12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119</v>
      </c>
      <c r="P3369" s="5">
        <f t="shared" si="313"/>
        <v>29.67</v>
      </c>
      <c r="Q3369" s="27" t="str">
        <f t="shared" si="314"/>
        <v>theater</v>
      </c>
      <c r="R3369" s="27" t="str">
        <f t="shared" si="315"/>
        <v>plays</v>
      </c>
      <c r="S3369" s="14">
        <f t="shared" si="316"/>
        <v>42192.725624999999</v>
      </c>
      <c r="T3369" s="14">
        <f t="shared" si="317"/>
        <v>42217.725624999999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5">
        <v>1000</v>
      </c>
      <c r="E3370" s="5">
        <v>1046</v>
      </c>
      <c r="F3370" s="12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105</v>
      </c>
      <c r="P3370" s="5">
        <f t="shared" si="313"/>
        <v>45.48</v>
      </c>
      <c r="Q3370" s="27" t="str">
        <f t="shared" si="314"/>
        <v>theater</v>
      </c>
      <c r="R3370" s="27" t="str">
        <f t="shared" si="315"/>
        <v>plays</v>
      </c>
      <c r="S3370" s="14">
        <f t="shared" si="316"/>
        <v>41968.991423611107</v>
      </c>
      <c r="T3370" s="14">
        <f t="shared" si="317"/>
        <v>42004.999999999993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5">
        <v>5000</v>
      </c>
      <c r="E3371" s="5">
        <v>5195</v>
      </c>
      <c r="F3371" s="12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104</v>
      </c>
      <c r="P3371" s="5">
        <f t="shared" si="313"/>
        <v>96.2</v>
      </c>
      <c r="Q3371" s="27" t="str">
        <f t="shared" si="314"/>
        <v>theater</v>
      </c>
      <c r="R3371" s="27" t="str">
        <f t="shared" si="315"/>
        <v>plays</v>
      </c>
      <c r="S3371" s="14">
        <f t="shared" si="316"/>
        <v>42689.833101851851</v>
      </c>
      <c r="T3371" s="14">
        <f t="shared" si="317"/>
        <v>42749.833101851851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5">
        <v>1500</v>
      </c>
      <c r="E3372" s="5">
        <v>1766</v>
      </c>
      <c r="F3372" s="1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118</v>
      </c>
      <c r="P3372" s="5">
        <f t="shared" si="313"/>
        <v>67.92</v>
      </c>
      <c r="Q3372" s="27" t="str">
        <f t="shared" si="314"/>
        <v>theater</v>
      </c>
      <c r="R3372" s="27" t="str">
        <f t="shared" si="315"/>
        <v>plays</v>
      </c>
      <c r="S3372" s="14">
        <f t="shared" si="316"/>
        <v>42690.125983796293</v>
      </c>
      <c r="T3372" s="14">
        <f t="shared" si="317"/>
        <v>42721.124999999993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5">
        <v>200</v>
      </c>
      <c r="E3373" s="5">
        <v>277</v>
      </c>
      <c r="F3373" s="12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139</v>
      </c>
      <c r="P3373" s="5">
        <f t="shared" si="313"/>
        <v>30.78</v>
      </c>
      <c r="Q3373" s="27" t="str">
        <f t="shared" si="314"/>
        <v>theater</v>
      </c>
      <c r="R3373" s="27" t="str">
        <f t="shared" si="315"/>
        <v>plays</v>
      </c>
      <c r="S3373" s="14">
        <f t="shared" si="316"/>
        <v>42312.666261574072</v>
      </c>
      <c r="T3373" s="14">
        <f t="shared" si="317"/>
        <v>42340.666261574072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5">
        <v>1000</v>
      </c>
      <c r="E3374" s="5">
        <v>1035</v>
      </c>
      <c r="F3374" s="12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104</v>
      </c>
      <c r="P3374" s="5">
        <f t="shared" si="313"/>
        <v>38.33</v>
      </c>
      <c r="Q3374" s="27" t="str">
        <f t="shared" si="314"/>
        <v>theater</v>
      </c>
      <c r="R3374" s="27" t="str">
        <f t="shared" si="315"/>
        <v>plays</v>
      </c>
      <c r="S3374" s="14">
        <f t="shared" si="316"/>
        <v>41855.339768518512</v>
      </c>
      <c r="T3374" s="14">
        <f t="shared" si="317"/>
        <v>41875.999305555553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5">
        <v>2000</v>
      </c>
      <c r="E3375" s="5">
        <v>2005</v>
      </c>
      <c r="F3375" s="12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</v>
      </c>
      <c r="P3375" s="5">
        <f t="shared" si="313"/>
        <v>66.83</v>
      </c>
      <c r="Q3375" s="27" t="str">
        <f t="shared" si="314"/>
        <v>theater</v>
      </c>
      <c r="R3375" s="27" t="str">
        <f t="shared" si="315"/>
        <v>plays</v>
      </c>
      <c r="S3375" s="14">
        <f t="shared" si="316"/>
        <v>42179.646296296291</v>
      </c>
      <c r="T3375" s="14">
        <f t="shared" si="317"/>
        <v>42203.458333333336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5">
        <v>3500</v>
      </c>
      <c r="E3376" s="5">
        <v>3730</v>
      </c>
      <c r="F3376" s="12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107</v>
      </c>
      <c r="P3376" s="5">
        <f t="shared" si="313"/>
        <v>71.73</v>
      </c>
      <c r="Q3376" s="27" t="str">
        <f t="shared" si="314"/>
        <v>theater</v>
      </c>
      <c r="R3376" s="27" t="str">
        <f t="shared" si="315"/>
        <v>plays</v>
      </c>
      <c r="S3376" s="14">
        <f t="shared" si="316"/>
        <v>42275.523333333331</v>
      </c>
      <c r="T3376" s="14">
        <f t="shared" si="317"/>
        <v>42305.523333333331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5">
        <v>3000</v>
      </c>
      <c r="E3377" s="5">
        <v>3000</v>
      </c>
      <c r="F3377" s="12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5">
        <f t="shared" si="313"/>
        <v>176.47</v>
      </c>
      <c r="Q3377" s="27" t="str">
        <f t="shared" si="314"/>
        <v>theater</v>
      </c>
      <c r="R3377" s="27" t="str">
        <f t="shared" si="315"/>
        <v>plays</v>
      </c>
      <c r="S3377" s="14">
        <f t="shared" si="316"/>
        <v>41765.402465277773</v>
      </c>
      <c r="T3377" s="14">
        <f t="shared" si="317"/>
        <v>41777.402465277773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5">
        <v>8000</v>
      </c>
      <c r="E3378" s="5">
        <v>8001</v>
      </c>
      <c r="F3378" s="12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</v>
      </c>
      <c r="P3378" s="5">
        <f t="shared" si="313"/>
        <v>421.11</v>
      </c>
      <c r="Q3378" s="27" t="str">
        <f t="shared" si="314"/>
        <v>theater</v>
      </c>
      <c r="R3378" s="27" t="str">
        <f t="shared" si="315"/>
        <v>plays</v>
      </c>
      <c r="S3378" s="14">
        <f t="shared" si="316"/>
        <v>42059.492986111109</v>
      </c>
      <c r="T3378" s="14">
        <f t="shared" si="317"/>
        <v>42119.451319444437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5">
        <v>8000</v>
      </c>
      <c r="E3379" s="5">
        <v>8084</v>
      </c>
      <c r="F3379" s="12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</v>
      </c>
      <c r="P3379" s="5">
        <f t="shared" si="313"/>
        <v>104.99</v>
      </c>
      <c r="Q3379" s="27" t="str">
        <f t="shared" si="314"/>
        <v>theater</v>
      </c>
      <c r="R3379" s="27" t="str">
        <f t="shared" si="315"/>
        <v>plays</v>
      </c>
      <c r="S3379" s="14">
        <f t="shared" si="316"/>
        <v>42053.524293981485</v>
      </c>
      <c r="T3379" s="14">
        <f t="shared" si="317"/>
        <v>42083.49722222222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5">
        <v>550</v>
      </c>
      <c r="E3380" s="5">
        <v>592</v>
      </c>
      <c r="F3380" s="12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108</v>
      </c>
      <c r="P3380" s="5">
        <f t="shared" si="313"/>
        <v>28.19</v>
      </c>
      <c r="Q3380" s="27" t="str">
        <f t="shared" si="314"/>
        <v>theater</v>
      </c>
      <c r="R3380" s="27" t="str">
        <f t="shared" si="315"/>
        <v>plays</v>
      </c>
      <c r="S3380" s="14">
        <f t="shared" si="316"/>
        <v>41858.147060185183</v>
      </c>
      <c r="T3380" s="14">
        <f t="shared" si="317"/>
        <v>41882.338888888888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5">
        <v>2000</v>
      </c>
      <c r="E3381" s="5">
        <v>2073</v>
      </c>
      <c r="F3381" s="12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104</v>
      </c>
      <c r="P3381" s="5">
        <f t="shared" si="313"/>
        <v>54.55</v>
      </c>
      <c r="Q3381" s="27" t="str">
        <f t="shared" si="314"/>
        <v>theater</v>
      </c>
      <c r="R3381" s="27" t="str">
        <f t="shared" si="315"/>
        <v>plays</v>
      </c>
      <c r="S3381" s="14">
        <f t="shared" si="316"/>
        <v>42225.305555555555</v>
      </c>
      <c r="T3381" s="14">
        <f t="shared" si="317"/>
        <v>42242.749999999993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5">
        <v>3000</v>
      </c>
      <c r="E3382" s="5">
        <v>3133</v>
      </c>
      <c r="F3382" s="1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</v>
      </c>
      <c r="P3382" s="5">
        <f t="shared" si="313"/>
        <v>111.89</v>
      </c>
      <c r="Q3382" s="27" t="str">
        <f t="shared" si="314"/>
        <v>theater</v>
      </c>
      <c r="R3382" s="27" t="str">
        <f t="shared" si="315"/>
        <v>plays</v>
      </c>
      <c r="S3382" s="14">
        <f t="shared" si="316"/>
        <v>41937.745115740734</v>
      </c>
      <c r="T3382" s="14">
        <f t="shared" si="317"/>
        <v>41972.786782407398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5">
        <v>4000</v>
      </c>
      <c r="E3383" s="5">
        <v>4090</v>
      </c>
      <c r="F3383" s="12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</v>
      </c>
      <c r="P3383" s="5">
        <f t="shared" si="313"/>
        <v>85.21</v>
      </c>
      <c r="Q3383" s="27" t="str">
        <f t="shared" si="314"/>
        <v>theater</v>
      </c>
      <c r="R3383" s="27" t="str">
        <f t="shared" si="315"/>
        <v>plays</v>
      </c>
      <c r="S3383" s="14">
        <f t="shared" si="316"/>
        <v>42043.976655092592</v>
      </c>
      <c r="T3383" s="14">
        <f t="shared" si="317"/>
        <v>42073.934988425921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5">
        <v>3500</v>
      </c>
      <c r="E3384" s="5">
        <v>3526</v>
      </c>
      <c r="F3384" s="12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101</v>
      </c>
      <c r="P3384" s="5">
        <f t="shared" si="313"/>
        <v>76.650000000000006</v>
      </c>
      <c r="Q3384" s="27" t="str">
        <f t="shared" si="314"/>
        <v>theater</v>
      </c>
      <c r="R3384" s="27" t="str">
        <f t="shared" si="315"/>
        <v>plays</v>
      </c>
      <c r="S3384" s="14">
        <f t="shared" si="316"/>
        <v>42559.222870370366</v>
      </c>
      <c r="T3384" s="14">
        <f t="shared" si="317"/>
        <v>42583.749305555553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5">
        <v>1750</v>
      </c>
      <c r="E3385" s="5">
        <v>1955</v>
      </c>
      <c r="F3385" s="12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112.00000000000001</v>
      </c>
      <c r="P3385" s="5">
        <f t="shared" si="313"/>
        <v>65.17</v>
      </c>
      <c r="Q3385" s="27" t="str">
        <f t="shared" si="314"/>
        <v>theater</v>
      </c>
      <c r="R3385" s="27" t="str">
        <f t="shared" si="315"/>
        <v>plays</v>
      </c>
      <c r="S3385" s="14">
        <f t="shared" si="316"/>
        <v>42524.574305555558</v>
      </c>
      <c r="T3385" s="14">
        <f t="shared" si="317"/>
        <v>42544.574305555558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5">
        <v>6000</v>
      </c>
      <c r="E3386" s="5">
        <v>6000.66</v>
      </c>
      <c r="F3386" s="12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</v>
      </c>
      <c r="P3386" s="5">
        <f t="shared" si="313"/>
        <v>93.76</v>
      </c>
      <c r="Q3386" s="27" t="str">
        <f t="shared" si="314"/>
        <v>theater</v>
      </c>
      <c r="R3386" s="27" t="str">
        <f t="shared" si="315"/>
        <v>plays</v>
      </c>
      <c r="S3386" s="14">
        <f t="shared" si="316"/>
        <v>42291.879259259258</v>
      </c>
      <c r="T3386" s="14">
        <f t="shared" si="317"/>
        <v>42328.916666666664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5">
        <v>2000</v>
      </c>
      <c r="E3387" s="5">
        <v>2000</v>
      </c>
      <c r="F3387" s="12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5">
        <f t="shared" si="313"/>
        <v>133.33000000000001</v>
      </c>
      <c r="Q3387" s="27" t="str">
        <f t="shared" si="314"/>
        <v>theater</v>
      </c>
      <c r="R3387" s="27" t="str">
        <f t="shared" si="315"/>
        <v>plays</v>
      </c>
      <c r="S3387" s="14">
        <f t="shared" si="316"/>
        <v>41953.659166666665</v>
      </c>
      <c r="T3387" s="14">
        <f t="shared" si="317"/>
        <v>41983.659166666665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5">
        <v>2000</v>
      </c>
      <c r="E3388" s="5">
        <v>2100</v>
      </c>
      <c r="F3388" s="12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5">
        <f t="shared" si="313"/>
        <v>51.22</v>
      </c>
      <c r="Q3388" s="27" t="str">
        <f t="shared" si="314"/>
        <v>theater</v>
      </c>
      <c r="R3388" s="27" t="str">
        <f t="shared" si="315"/>
        <v>plays</v>
      </c>
      <c r="S3388" s="14">
        <f t="shared" si="316"/>
        <v>41946.436412037037</v>
      </c>
      <c r="T3388" s="14">
        <f t="shared" si="317"/>
        <v>41976.436412037037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5">
        <v>3000</v>
      </c>
      <c r="E3389" s="5">
        <v>3506</v>
      </c>
      <c r="F3389" s="12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117</v>
      </c>
      <c r="P3389" s="5">
        <f t="shared" si="313"/>
        <v>100.17</v>
      </c>
      <c r="Q3389" s="27" t="str">
        <f t="shared" si="314"/>
        <v>theater</v>
      </c>
      <c r="R3389" s="27" t="str">
        <f t="shared" si="315"/>
        <v>plays</v>
      </c>
      <c r="S3389" s="14">
        <f t="shared" si="316"/>
        <v>41947.554259259254</v>
      </c>
      <c r="T3389" s="14">
        <f t="shared" si="317"/>
        <v>41987.554259259261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5">
        <v>1500</v>
      </c>
      <c r="E3390" s="5">
        <v>1557</v>
      </c>
      <c r="F3390" s="12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104</v>
      </c>
      <c r="P3390" s="5">
        <f t="shared" si="313"/>
        <v>34.6</v>
      </c>
      <c r="Q3390" s="27" t="str">
        <f t="shared" si="314"/>
        <v>theater</v>
      </c>
      <c r="R3390" s="27" t="str">
        <f t="shared" si="315"/>
        <v>plays</v>
      </c>
      <c r="S3390" s="14">
        <f t="shared" si="316"/>
        <v>42143.252789351849</v>
      </c>
      <c r="T3390" s="14">
        <f t="shared" si="317"/>
        <v>42173.252789351849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5">
        <v>10000</v>
      </c>
      <c r="E3391" s="5">
        <v>11450</v>
      </c>
      <c r="F3391" s="12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114.99999999999999</v>
      </c>
      <c r="P3391" s="5">
        <f t="shared" si="313"/>
        <v>184.68</v>
      </c>
      <c r="Q3391" s="27" t="str">
        <f t="shared" si="314"/>
        <v>theater</v>
      </c>
      <c r="R3391" s="27" t="str">
        <f t="shared" si="315"/>
        <v>plays</v>
      </c>
      <c r="S3391" s="14">
        <f t="shared" si="316"/>
        <v>42494.355115740742</v>
      </c>
      <c r="T3391" s="14">
        <f t="shared" si="317"/>
        <v>42524.355115740742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5">
        <v>1500</v>
      </c>
      <c r="E3392" s="5">
        <v>1536</v>
      </c>
      <c r="F3392" s="1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</v>
      </c>
      <c r="P3392" s="5">
        <f t="shared" si="313"/>
        <v>69.819999999999993</v>
      </c>
      <c r="Q3392" s="27" t="str">
        <f t="shared" si="314"/>
        <v>theater</v>
      </c>
      <c r="R3392" s="27" t="str">
        <f t="shared" si="315"/>
        <v>plays</v>
      </c>
      <c r="S3392" s="14">
        <f t="shared" si="316"/>
        <v>41815.56649305555</v>
      </c>
      <c r="T3392" s="14">
        <f t="shared" si="317"/>
        <v>41830.56649305555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5">
        <v>500</v>
      </c>
      <c r="E3393" s="5">
        <v>1115</v>
      </c>
      <c r="F3393" s="12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5">
        <f t="shared" si="313"/>
        <v>61.94</v>
      </c>
      <c r="Q3393" s="27" t="str">
        <f t="shared" si="314"/>
        <v>theater</v>
      </c>
      <c r="R3393" s="27" t="str">
        <f t="shared" si="315"/>
        <v>plays</v>
      </c>
      <c r="S3393" s="14">
        <f t="shared" si="316"/>
        <v>41830.337361111109</v>
      </c>
      <c r="T3393" s="14">
        <f t="shared" si="317"/>
        <v>41859.727777777778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5">
        <v>500</v>
      </c>
      <c r="E3394" s="5">
        <v>500</v>
      </c>
      <c r="F3394" s="12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5">
        <f t="shared" si="313"/>
        <v>41.67</v>
      </c>
      <c r="Q3394" s="27" t="str">
        <f t="shared" si="314"/>
        <v>theater</v>
      </c>
      <c r="R3394" s="27" t="str">
        <f t="shared" si="315"/>
        <v>plays</v>
      </c>
      <c r="S3394" s="14">
        <f t="shared" si="316"/>
        <v>42446.63721064815</v>
      </c>
      <c r="T3394" s="14">
        <f t="shared" si="317"/>
        <v>42496.63721064815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5">
        <v>1500</v>
      </c>
      <c r="E3395" s="5">
        <v>1587</v>
      </c>
      <c r="F3395" s="12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ROUND(E3395/D3395,2)*100</f>
        <v>106</v>
      </c>
      <c r="P3395" s="5">
        <f t="shared" ref="P3395:P3458" si="319">IF(L3395=0,0,ROUND(E3395/L3395,2))</f>
        <v>36.07</v>
      </c>
      <c r="Q3395" s="27" t="str">
        <f t="shared" ref="Q3395:Q3458" si="320">IF((FIND("/",N3395,1)&gt;0),
LEFT(N3395,(FIND("/",N3395,1)-1)),N3395)</f>
        <v>theater</v>
      </c>
      <c r="R3395" s="27" t="str">
        <f t="shared" ref="R3395:R3458" si="321">IF((FIND("/",N3395,1)&gt;0),
RIGHT(N3395,(LEN(N3395)-1-LEN(Q3395))),"")</f>
        <v>plays</v>
      </c>
      <c r="S3395" s="14">
        <f t="shared" ref="S3395:S3458" si="322">(((J3395/60)/60)/24)+DATE(1970,1,1)+(-5/24)</f>
        <v>41923.713310185187</v>
      </c>
      <c r="T3395" s="14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5">
        <v>550</v>
      </c>
      <c r="E3396" s="5">
        <v>783</v>
      </c>
      <c r="F3396" s="12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</v>
      </c>
      <c r="P3396" s="5">
        <f t="shared" si="319"/>
        <v>29</v>
      </c>
      <c r="Q3396" s="27" t="str">
        <f t="shared" si="320"/>
        <v>theater</v>
      </c>
      <c r="R3396" s="27" t="str">
        <f t="shared" si="321"/>
        <v>plays</v>
      </c>
      <c r="S3396" s="14">
        <f t="shared" si="322"/>
        <v>41817.387094907404</v>
      </c>
      <c r="T3396" s="14">
        <f t="shared" si="323"/>
        <v>41847.387094907404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5">
        <v>500</v>
      </c>
      <c r="E3397" s="5">
        <v>920</v>
      </c>
      <c r="F3397" s="12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5">
        <f t="shared" si="319"/>
        <v>24.21</v>
      </c>
      <c r="Q3397" s="27" t="str">
        <f t="shared" si="320"/>
        <v>theater</v>
      </c>
      <c r="R3397" s="27" t="str">
        <f t="shared" si="321"/>
        <v>plays</v>
      </c>
      <c r="S3397" s="14">
        <f t="shared" si="322"/>
        <v>42140.503981481481</v>
      </c>
      <c r="T3397" s="14">
        <f t="shared" si="323"/>
        <v>42154.548611111109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5">
        <v>1500</v>
      </c>
      <c r="E3398" s="5">
        <v>1565</v>
      </c>
      <c r="F3398" s="12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</v>
      </c>
      <c r="P3398" s="5">
        <f t="shared" si="319"/>
        <v>55.89</v>
      </c>
      <c r="Q3398" s="27" t="str">
        <f t="shared" si="320"/>
        <v>theater</v>
      </c>
      <c r="R3398" s="27" t="str">
        <f t="shared" si="321"/>
        <v>plays</v>
      </c>
      <c r="S3398" s="14">
        <f t="shared" si="322"/>
        <v>41764.238298611104</v>
      </c>
      <c r="T3398" s="14">
        <f t="shared" si="323"/>
        <v>41790.957638888889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5">
        <v>250</v>
      </c>
      <c r="E3399" s="5">
        <v>280</v>
      </c>
      <c r="F3399" s="12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5">
        <f t="shared" si="319"/>
        <v>11.67</v>
      </c>
      <c r="Q3399" s="27" t="str">
        <f t="shared" si="320"/>
        <v>theater</v>
      </c>
      <c r="R3399" s="27" t="str">
        <f t="shared" si="321"/>
        <v>plays</v>
      </c>
      <c r="S3399" s="14">
        <f t="shared" si="322"/>
        <v>42378.270011574066</v>
      </c>
      <c r="T3399" s="14">
        <f t="shared" si="323"/>
        <v>42418.708333333336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5">
        <v>4000</v>
      </c>
      <c r="E3400" s="5">
        <v>4443</v>
      </c>
      <c r="F3400" s="12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111.00000000000001</v>
      </c>
      <c r="P3400" s="5">
        <f t="shared" si="319"/>
        <v>68.349999999999994</v>
      </c>
      <c r="Q3400" s="27" t="str">
        <f t="shared" si="320"/>
        <v>theater</v>
      </c>
      <c r="R3400" s="27" t="str">
        <f t="shared" si="321"/>
        <v>plays</v>
      </c>
      <c r="S3400" s="14">
        <f t="shared" si="322"/>
        <v>41941.543703703705</v>
      </c>
      <c r="T3400" s="14">
        <f t="shared" si="323"/>
        <v>41964.499999999993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5">
        <v>1200</v>
      </c>
      <c r="E3401" s="5">
        <v>1245</v>
      </c>
      <c r="F3401" s="12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104</v>
      </c>
      <c r="P3401" s="5">
        <f t="shared" si="319"/>
        <v>27.07</v>
      </c>
      <c r="Q3401" s="27" t="str">
        <f t="shared" si="320"/>
        <v>theater</v>
      </c>
      <c r="R3401" s="27" t="str">
        <f t="shared" si="321"/>
        <v>plays</v>
      </c>
      <c r="S3401" s="14">
        <f t="shared" si="322"/>
        <v>42026.712094907409</v>
      </c>
      <c r="T3401" s="14">
        <f t="shared" si="323"/>
        <v>42056.712094907409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5">
        <v>10000</v>
      </c>
      <c r="E3402" s="5">
        <v>10041</v>
      </c>
      <c r="F3402" s="1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</v>
      </c>
      <c r="P3402" s="5">
        <f t="shared" si="319"/>
        <v>118.13</v>
      </c>
      <c r="Q3402" s="27" t="str">
        <f t="shared" si="320"/>
        <v>theater</v>
      </c>
      <c r="R3402" s="27" t="str">
        <f t="shared" si="321"/>
        <v>plays</v>
      </c>
      <c r="S3402" s="14">
        <f t="shared" si="322"/>
        <v>41834.745532407404</v>
      </c>
      <c r="T3402" s="14">
        <f t="shared" si="323"/>
        <v>41879.745532407404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5">
        <v>2900</v>
      </c>
      <c r="E3403" s="5">
        <v>2954</v>
      </c>
      <c r="F3403" s="12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102</v>
      </c>
      <c r="P3403" s="5">
        <f t="shared" si="319"/>
        <v>44.76</v>
      </c>
      <c r="Q3403" s="27" t="str">
        <f t="shared" si="320"/>
        <v>theater</v>
      </c>
      <c r="R3403" s="27" t="str">
        <f t="shared" si="321"/>
        <v>plays</v>
      </c>
      <c r="S3403" s="14">
        <f t="shared" si="322"/>
        <v>42193.5155787037</v>
      </c>
      <c r="T3403" s="14">
        <f t="shared" si="323"/>
        <v>42223.5155787037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5">
        <v>15000</v>
      </c>
      <c r="E3404" s="5">
        <v>16465</v>
      </c>
      <c r="F3404" s="12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110.00000000000001</v>
      </c>
      <c r="P3404" s="5">
        <f t="shared" si="319"/>
        <v>99.79</v>
      </c>
      <c r="Q3404" s="27" t="str">
        <f t="shared" si="320"/>
        <v>theater</v>
      </c>
      <c r="R3404" s="27" t="str">
        <f t="shared" si="321"/>
        <v>plays</v>
      </c>
      <c r="S3404" s="14">
        <f t="shared" si="322"/>
        <v>42290.410219907404</v>
      </c>
      <c r="T3404" s="14">
        <f t="shared" si="323"/>
        <v>42319.896527777775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5">
        <v>2000</v>
      </c>
      <c r="E3405" s="5">
        <v>2000</v>
      </c>
      <c r="F3405" s="12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5">
        <f t="shared" si="319"/>
        <v>117.65</v>
      </c>
      <c r="Q3405" s="27" t="str">
        <f t="shared" si="320"/>
        <v>theater</v>
      </c>
      <c r="R3405" s="27" t="str">
        <f t="shared" si="321"/>
        <v>plays</v>
      </c>
      <c r="S3405" s="14">
        <f t="shared" si="322"/>
        <v>42150.253749999996</v>
      </c>
      <c r="T3405" s="14">
        <f t="shared" si="323"/>
        <v>42180.253749999996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5">
        <v>500</v>
      </c>
      <c r="E3406" s="5">
        <v>610</v>
      </c>
      <c r="F3406" s="12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5">
        <f t="shared" si="319"/>
        <v>203.33</v>
      </c>
      <c r="Q3406" s="27" t="str">
        <f t="shared" si="320"/>
        <v>theater</v>
      </c>
      <c r="R3406" s="27" t="str">
        <f t="shared" si="321"/>
        <v>plays</v>
      </c>
      <c r="S3406" s="14">
        <f t="shared" si="322"/>
        <v>42152.295162037037</v>
      </c>
      <c r="T3406" s="14">
        <f t="shared" si="323"/>
        <v>42172.295162037037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5">
        <v>350</v>
      </c>
      <c r="E3407" s="5">
        <v>481.5</v>
      </c>
      <c r="F3407" s="12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138</v>
      </c>
      <c r="P3407" s="5">
        <f t="shared" si="319"/>
        <v>28.32</v>
      </c>
      <c r="Q3407" s="27" t="str">
        <f t="shared" si="320"/>
        <v>theater</v>
      </c>
      <c r="R3407" s="27" t="str">
        <f t="shared" si="321"/>
        <v>plays</v>
      </c>
      <c r="S3407" s="14">
        <f t="shared" si="322"/>
        <v>42409.808865740742</v>
      </c>
      <c r="T3407" s="14">
        <f t="shared" si="323"/>
        <v>42430.790972222218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5">
        <v>10000</v>
      </c>
      <c r="E3408" s="5">
        <v>10031</v>
      </c>
      <c r="F3408" s="12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</v>
      </c>
      <c r="P3408" s="5">
        <f t="shared" si="319"/>
        <v>110.23</v>
      </c>
      <c r="Q3408" s="27" t="str">
        <f t="shared" si="320"/>
        <v>theater</v>
      </c>
      <c r="R3408" s="27" t="str">
        <f t="shared" si="321"/>
        <v>plays</v>
      </c>
      <c r="S3408" s="14">
        <f t="shared" si="322"/>
        <v>41791.284444444442</v>
      </c>
      <c r="T3408" s="14">
        <f t="shared" si="323"/>
        <v>41836.284444444442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5">
        <v>2000</v>
      </c>
      <c r="E3409" s="5">
        <v>2142</v>
      </c>
      <c r="F3409" s="12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</v>
      </c>
      <c r="P3409" s="5">
        <f t="shared" si="319"/>
        <v>31.97</v>
      </c>
      <c r="Q3409" s="27" t="str">
        <f t="shared" si="320"/>
        <v>theater</v>
      </c>
      <c r="R3409" s="27" t="str">
        <f t="shared" si="321"/>
        <v>plays</v>
      </c>
      <c r="S3409" s="14">
        <f t="shared" si="322"/>
        <v>41796.21399305555</v>
      </c>
      <c r="T3409" s="14">
        <f t="shared" si="323"/>
        <v>41826.21399305555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5">
        <v>500</v>
      </c>
      <c r="E3410" s="5">
        <v>1055</v>
      </c>
      <c r="F3410" s="12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5">
        <f t="shared" si="319"/>
        <v>58.61</v>
      </c>
      <c r="Q3410" s="27" t="str">
        <f t="shared" si="320"/>
        <v>theater</v>
      </c>
      <c r="R3410" s="27" t="str">
        <f t="shared" si="321"/>
        <v>plays</v>
      </c>
      <c r="S3410" s="14">
        <f t="shared" si="322"/>
        <v>41808.78361111111</v>
      </c>
      <c r="T3410" s="14">
        <f t="shared" si="323"/>
        <v>41838.78361111111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5">
        <v>500</v>
      </c>
      <c r="E3411" s="5">
        <v>618</v>
      </c>
      <c r="F3411" s="12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124</v>
      </c>
      <c r="P3411" s="5">
        <f t="shared" si="319"/>
        <v>29.43</v>
      </c>
      <c r="Q3411" s="27" t="str">
        <f t="shared" si="320"/>
        <v>theater</v>
      </c>
      <c r="R3411" s="27" t="str">
        <f t="shared" si="321"/>
        <v>plays</v>
      </c>
      <c r="S3411" s="14">
        <f t="shared" si="322"/>
        <v>42544.605995370373</v>
      </c>
      <c r="T3411" s="14">
        <f t="shared" si="323"/>
        <v>42582.665277777771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5">
        <v>3000</v>
      </c>
      <c r="E3412" s="5">
        <v>3255</v>
      </c>
      <c r="F3412" s="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109.00000000000001</v>
      </c>
      <c r="P3412" s="5">
        <f t="shared" si="319"/>
        <v>81.38</v>
      </c>
      <c r="Q3412" s="27" t="str">
        <f t="shared" si="320"/>
        <v>theater</v>
      </c>
      <c r="R3412" s="27" t="str">
        <f t="shared" si="321"/>
        <v>plays</v>
      </c>
      <c r="S3412" s="14">
        <f t="shared" si="322"/>
        <v>42499.83321759259</v>
      </c>
      <c r="T3412" s="14">
        <f t="shared" si="323"/>
        <v>42527.083333333336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5">
        <v>15000</v>
      </c>
      <c r="E3413" s="5">
        <v>15535</v>
      </c>
      <c r="F3413" s="12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104</v>
      </c>
      <c r="P3413" s="5">
        <f t="shared" si="319"/>
        <v>199.17</v>
      </c>
      <c r="Q3413" s="27" t="str">
        <f t="shared" si="320"/>
        <v>theater</v>
      </c>
      <c r="R3413" s="27" t="str">
        <f t="shared" si="321"/>
        <v>plays</v>
      </c>
      <c r="S3413" s="14">
        <f t="shared" si="322"/>
        <v>42264.814490740733</v>
      </c>
      <c r="T3413" s="14">
        <f t="shared" si="323"/>
        <v>42284.814490740733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5">
        <v>3000</v>
      </c>
      <c r="E3414" s="5">
        <v>3000</v>
      </c>
      <c r="F3414" s="12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5">
        <f t="shared" si="319"/>
        <v>115.38</v>
      </c>
      <c r="Q3414" s="27" t="str">
        <f t="shared" si="320"/>
        <v>theater</v>
      </c>
      <c r="R3414" s="27" t="str">
        <f t="shared" si="321"/>
        <v>plays</v>
      </c>
      <c r="S3414" s="14">
        <f t="shared" si="322"/>
        <v>41879.750717592593</v>
      </c>
      <c r="T3414" s="14">
        <f t="shared" si="323"/>
        <v>41909.750717592593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5">
        <v>500</v>
      </c>
      <c r="E3415" s="5">
        <v>650</v>
      </c>
      <c r="F3415" s="12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5">
        <f t="shared" si="319"/>
        <v>46.43</v>
      </c>
      <c r="Q3415" s="27" t="str">
        <f t="shared" si="320"/>
        <v>theater</v>
      </c>
      <c r="R3415" s="27" t="str">
        <f t="shared" si="321"/>
        <v>plays</v>
      </c>
      <c r="S3415" s="14">
        <f t="shared" si="322"/>
        <v>42053.524745370371</v>
      </c>
      <c r="T3415" s="14">
        <f t="shared" si="323"/>
        <v>42062.999305555553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5">
        <v>3000</v>
      </c>
      <c r="E3416" s="5">
        <v>3105</v>
      </c>
      <c r="F3416" s="12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104</v>
      </c>
      <c r="P3416" s="5">
        <f t="shared" si="319"/>
        <v>70.569999999999993</v>
      </c>
      <c r="Q3416" s="27" t="str">
        <f t="shared" si="320"/>
        <v>theater</v>
      </c>
      <c r="R3416" s="27" t="str">
        <f t="shared" si="321"/>
        <v>plays</v>
      </c>
      <c r="S3416" s="14">
        <f t="shared" si="322"/>
        <v>42675.624131944445</v>
      </c>
      <c r="T3416" s="14">
        <f t="shared" si="323"/>
        <v>42705.124305555553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5">
        <v>200</v>
      </c>
      <c r="E3417" s="5">
        <v>200</v>
      </c>
      <c r="F3417" s="12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5">
        <f t="shared" si="319"/>
        <v>22.22</v>
      </c>
      <c r="Q3417" s="27" t="str">
        <f t="shared" si="320"/>
        <v>theater</v>
      </c>
      <c r="R3417" s="27" t="str">
        <f t="shared" si="321"/>
        <v>plays</v>
      </c>
      <c r="S3417" s="14">
        <f t="shared" si="322"/>
        <v>42466.935833333329</v>
      </c>
      <c r="T3417" s="14">
        <f t="shared" si="323"/>
        <v>42477.770833333336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5">
        <v>4000</v>
      </c>
      <c r="E3418" s="5">
        <v>4784</v>
      </c>
      <c r="F3418" s="12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120</v>
      </c>
      <c r="P3418" s="5">
        <f t="shared" si="319"/>
        <v>159.47</v>
      </c>
      <c r="Q3418" s="27" t="str">
        <f t="shared" si="320"/>
        <v>theater</v>
      </c>
      <c r="R3418" s="27" t="str">
        <f t="shared" si="321"/>
        <v>plays</v>
      </c>
      <c r="S3418" s="14">
        <f t="shared" si="322"/>
        <v>42089.204224537032</v>
      </c>
      <c r="T3418" s="14">
        <f t="shared" si="323"/>
        <v>42117.562499999993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5">
        <v>1700</v>
      </c>
      <c r="E3419" s="5">
        <v>1700.01</v>
      </c>
      <c r="F3419" s="12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</v>
      </c>
      <c r="P3419" s="5">
        <f t="shared" si="319"/>
        <v>37.78</v>
      </c>
      <c r="Q3419" s="27" t="str">
        <f t="shared" si="320"/>
        <v>theater</v>
      </c>
      <c r="R3419" s="27" t="str">
        <f t="shared" si="321"/>
        <v>plays</v>
      </c>
      <c r="S3419" s="14">
        <f t="shared" si="322"/>
        <v>41894.705416666664</v>
      </c>
      <c r="T3419" s="14">
        <f t="shared" si="323"/>
        <v>41937.821527777778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5">
        <v>4000</v>
      </c>
      <c r="E3420" s="5">
        <v>4035</v>
      </c>
      <c r="F3420" s="12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101</v>
      </c>
      <c r="P3420" s="5">
        <f t="shared" si="319"/>
        <v>72.05</v>
      </c>
      <c r="Q3420" s="27" t="str">
        <f t="shared" si="320"/>
        <v>theater</v>
      </c>
      <c r="R3420" s="27" t="str">
        <f t="shared" si="321"/>
        <v>plays</v>
      </c>
      <c r="S3420" s="14">
        <f t="shared" si="322"/>
        <v>41752.626238425924</v>
      </c>
      <c r="T3420" s="14">
        <f t="shared" si="323"/>
        <v>41782.626238425924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5">
        <v>2750</v>
      </c>
      <c r="E3421" s="5">
        <v>2930</v>
      </c>
      <c r="F3421" s="12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107</v>
      </c>
      <c r="P3421" s="5">
        <f t="shared" si="319"/>
        <v>63.7</v>
      </c>
      <c r="Q3421" s="27" t="str">
        <f t="shared" si="320"/>
        <v>theater</v>
      </c>
      <c r="R3421" s="27" t="str">
        <f t="shared" si="321"/>
        <v>plays</v>
      </c>
      <c r="S3421" s="14">
        <f t="shared" si="322"/>
        <v>42448.613252314812</v>
      </c>
      <c r="T3421" s="14">
        <f t="shared" si="323"/>
        <v>42466.687499999993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5">
        <v>700</v>
      </c>
      <c r="E3422" s="5">
        <v>966</v>
      </c>
      <c r="F3422" s="1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5">
        <f t="shared" si="319"/>
        <v>28.41</v>
      </c>
      <c r="Q3422" s="27" t="str">
        <f t="shared" si="320"/>
        <v>theater</v>
      </c>
      <c r="R3422" s="27" t="str">
        <f t="shared" si="321"/>
        <v>plays</v>
      </c>
      <c r="S3422" s="14">
        <f t="shared" si="322"/>
        <v>42404.881967592592</v>
      </c>
      <c r="T3422" s="14">
        <f t="shared" si="323"/>
        <v>42413.791666666664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5">
        <v>10000</v>
      </c>
      <c r="E3423" s="5">
        <v>10115</v>
      </c>
      <c r="F3423" s="12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</v>
      </c>
      <c r="P3423" s="5">
        <f t="shared" si="319"/>
        <v>103.21</v>
      </c>
      <c r="Q3423" s="27" t="str">
        <f t="shared" si="320"/>
        <v>theater</v>
      </c>
      <c r="R3423" s="27" t="str">
        <f t="shared" si="321"/>
        <v>plays</v>
      </c>
      <c r="S3423" s="14">
        <f t="shared" si="322"/>
        <v>42037.582905092589</v>
      </c>
      <c r="T3423" s="14">
        <f t="shared" si="323"/>
        <v>42067.582905092589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5">
        <v>3000</v>
      </c>
      <c r="E3424" s="5">
        <v>3273</v>
      </c>
      <c r="F3424" s="12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109.00000000000001</v>
      </c>
      <c r="P3424" s="5">
        <f t="shared" si="319"/>
        <v>71.150000000000006</v>
      </c>
      <c r="Q3424" s="27" t="str">
        <f t="shared" si="320"/>
        <v>theater</v>
      </c>
      <c r="R3424" s="27" t="str">
        <f t="shared" si="321"/>
        <v>plays</v>
      </c>
      <c r="S3424" s="14">
        <f t="shared" si="322"/>
        <v>42323.353888888887</v>
      </c>
      <c r="T3424" s="14">
        <f t="shared" si="323"/>
        <v>42351.791666666664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5">
        <v>250</v>
      </c>
      <c r="E3425" s="5">
        <v>350</v>
      </c>
      <c r="F3425" s="12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5">
        <f t="shared" si="319"/>
        <v>35</v>
      </c>
      <c r="Q3425" s="27" t="str">
        <f t="shared" si="320"/>
        <v>theater</v>
      </c>
      <c r="R3425" s="27" t="str">
        <f t="shared" si="321"/>
        <v>plays</v>
      </c>
      <c r="S3425" s="14">
        <f t="shared" si="322"/>
        <v>42088.703020833331</v>
      </c>
      <c r="T3425" s="14">
        <f t="shared" si="323"/>
        <v>42118.703020833331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5">
        <v>6000</v>
      </c>
      <c r="E3426" s="5">
        <v>6215</v>
      </c>
      <c r="F3426" s="12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104</v>
      </c>
      <c r="P3426" s="5">
        <f t="shared" si="319"/>
        <v>81.78</v>
      </c>
      <c r="Q3426" s="27" t="str">
        <f t="shared" si="320"/>
        <v>theater</v>
      </c>
      <c r="R3426" s="27" t="str">
        <f t="shared" si="321"/>
        <v>plays</v>
      </c>
      <c r="S3426" s="14">
        <f t="shared" si="322"/>
        <v>42018.468564814808</v>
      </c>
      <c r="T3426" s="14">
        <f t="shared" si="323"/>
        <v>42040.082638888889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5">
        <v>30000</v>
      </c>
      <c r="E3427" s="5">
        <v>30891.1</v>
      </c>
      <c r="F3427" s="12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103</v>
      </c>
      <c r="P3427" s="5">
        <f t="shared" si="319"/>
        <v>297.02999999999997</v>
      </c>
      <c r="Q3427" s="27" t="str">
        <f t="shared" si="320"/>
        <v>theater</v>
      </c>
      <c r="R3427" s="27" t="str">
        <f t="shared" si="321"/>
        <v>plays</v>
      </c>
      <c r="S3427" s="14">
        <f t="shared" si="322"/>
        <v>41884.40898148148</v>
      </c>
      <c r="T3427" s="14">
        <f t="shared" si="323"/>
        <v>41916.40898148148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5">
        <v>3750</v>
      </c>
      <c r="E3428" s="5">
        <v>4055</v>
      </c>
      <c r="F3428" s="12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</v>
      </c>
      <c r="P3428" s="5">
        <f t="shared" si="319"/>
        <v>46.61</v>
      </c>
      <c r="Q3428" s="27" t="str">
        <f t="shared" si="320"/>
        <v>theater</v>
      </c>
      <c r="R3428" s="27" t="str">
        <f t="shared" si="321"/>
        <v>plays</v>
      </c>
      <c r="S3428" s="14">
        <f t="shared" si="322"/>
        <v>41883.848414351851</v>
      </c>
      <c r="T3428" s="14">
        <f t="shared" si="323"/>
        <v>41902.875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5">
        <v>1500</v>
      </c>
      <c r="E3429" s="5">
        <v>1500</v>
      </c>
      <c r="F3429" s="12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5">
        <f t="shared" si="319"/>
        <v>51.72</v>
      </c>
      <c r="Q3429" s="27" t="str">
        <f t="shared" si="320"/>
        <v>theater</v>
      </c>
      <c r="R3429" s="27" t="str">
        <f t="shared" si="321"/>
        <v>plays</v>
      </c>
      <c r="S3429" s="14">
        <f t="shared" si="322"/>
        <v>41792.436944444438</v>
      </c>
      <c r="T3429" s="14">
        <f t="shared" si="323"/>
        <v>41822.436944444438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5">
        <v>2000</v>
      </c>
      <c r="E3430" s="5">
        <v>2055</v>
      </c>
      <c r="F3430" s="12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103</v>
      </c>
      <c r="P3430" s="5">
        <f t="shared" si="319"/>
        <v>40.29</v>
      </c>
      <c r="Q3430" s="27" t="str">
        <f t="shared" si="320"/>
        <v>theater</v>
      </c>
      <c r="R3430" s="27" t="str">
        <f t="shared" si="321"/>
        <v>plays</v>
      </c>
      <c r="S3430" s="14">
        <f t="shared" si="322"/>
        <v>42038.512118055551</v>
      </c>
      <c r="T3430" s="14">
        <f t="shared" si="323"/>
        <v>42063.499999999993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5">
        <v>150</v>
      </c>
      <c r="E3431" s="5">
        <v>195</v>
      </c>
      <c r="F3431" s="12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5">
        <f t="shared" si="319"/>
        <v>16.25</v>
      </c>
      <c r="Q3431" s="27" t="str">
        <f t="shared" si="320"/>
        <v>theater</v>
      </c>
      <c r="R3431" s="27" t="str">
        <f t="shared" si="321"/>
        <v>plays</v>
      </c>
      <c r="S3431" s="14">
        <f t="shared" si="322"/>
        <v>42661.813206018516</v>
      </c>
      <c r="T3431" s="14">
        <f t="shared" si="323"/>
        <v>42675.813206018516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5">
        <v>2000</v>
      </c>
      <c r="E3432" s="5">
        <v>2170.9899999999998</v>
      </c>
      <c r="F3432" s="1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109.00000000000001</v>
      </c>
      <c r="P3432" s="5">
        <f t="shared" si="319"/>
        <v>30.15</v>
      </c>
      <c r="Q3432" s="27" t="str">
        <f t="shared" si="320"/>
        <v>theater</v>
      </c>
      <c r="R3432" s="27" t="str">
        <f t="shared" si="321"/>
        <v>plays</v>
      </c>
      <c r="S3432" s="14">
        <f t="shared" si="322"/>
        <v>41820.737280092588</v>
      </c>
      <c r="T3432" s="14">
        <f t="shared" si="323"/>
        <v>41850.737280092588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5">
        <v>2000</v>
      </c>
      <c r="E3433" s="5">
        <v>2000</v>
      </c>
      <c r="F3433" s="12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5">
        <f t="shared" si="319"/>
        <v>95.24</v>
      </c>
      <c r="Q3433" s="27" t="str">
        <f t="shared" si="320"/>
        <v>theater</v>
      </c>
      <c r="R3433" s="27" t="str">
        <f t="shared" si="321"/>
        <v>plays</v>
      </c>
      <c r="S3433" s="14">
        <f t="shared" si="322"/>
        <v>41839.522604166668</v>
      </c>
      <c r="T3433" s="14">
        <f t="shared" si="323"/>
        <v>41869.522604166668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5">
        <v>2000</v>
      </c>
      <c r="E3434" s="5">
        <v>2193</v>
      </c>
      <c r="F3434" s="12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110.00000000000001</v>
      </c>
      <c r="P3434" s="5">
        <f t="shared" si="319"/>
        <v>52.21</v>
      </c>
      <c r="Q3434" s="27" t="str">
        <f t="shared" si="320"/>
        <v>theater</v>
      </c>
      <c r="R3434" s="27" t="str">
        <f t="shared" si="321"/>
        <v>plays</v>
      </c>
      <c r="S3434" s="14">
        <f t="shared" si="322"/>
        <v>42380.372847222221</v>
      </c>
      <c r="T3434" s="14">
        <f t="shared" si="323"/>
        <v>42405.708333333336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5">
        <v>9500</v>
      </c>
      <c r="E3435" s="5">
        <v>9525</v>
      </c>
      <c r="F3435" s="12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</v>
      </c>
      <c r="P3435" s="5">
        <f t="shared" si="319"/>
        <v>134.15</v>
      </c>
      <c r="Q3435" s="27" t="str">
        <f t="shared" si="320"/>
        <v>theater</v>
      </c>
      <c r="R3435" s="27" t="str">
        <f t="shared" si="321"/>
        <v>plays</v>
      </c>
      <c r="S3435" s="14">
        <f t="shared" si="322"/>
        <v>41775.854803240742</v>
      </c>
      <c r="T3435" s="14">
        <f t="shared" si="323"/>
        <v>41806.916666666664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5">
        <v>10000</v>
      </c>
      <c r="E3436" s="5">
        <v>10555</v>
      </c>
      <c r="F3436" s="12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106</v>
      </c>
      <c r="P3436" s="5">
        <f t="shared" si="319"/>
        <v>62.83</v>
      </c>
      <c r="Q3436" s="27" t="str">
        <f t="shared" si="320"/>
        <v>theater</v>
      </c>
      <c r="R3436" s="27" t="str">
        <f t="shared" si="321"/>
        <v>plays</v>
      </c>
      <c r="S3436" s="14">
        <f t="shared" si="322"/>
        <v>41800.172094907408</v>
      </c>
      <c r="T3436" s="14">
        <f t="shared" si="323"/>
        <v>41830.172094907408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5">
        <v>1000</v>
      </c>
      <c r="E3437" s="5">
        <v>1120</v>
      </c>
      <c r="F3437" s="12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5">
        <f t="shared" si="319"/>
        <v>58.95</v>
      </c>
      <c r="Q3437" s="27" t="str">
        <f t="shared" si="320"/>
        <v>theater</v>
      </c>
      <c r="R3437" s="27" t="str">
        <f t="shared" si="321"/>
        <v>plays</v>
      </c>
      <c r="S3437" s="14">
        <f t="shared" si="322"/>
        <v>42572.408483796295</v>
      </c>
      <c r="T3437" s="14">
        <f t="shared" si="323"/>
        <v>42588.916666666664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5">
        <v>5000</v>
      </c>
      <c r="E3438" s="5">
        <v>5295</v>
      </c>
      <c r="F3438" s="12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106</v>
      </c>
      <c r="P3438" s="5">
        <f t="shared" si="319"/>
        <v>143.11000000000001</v>
      </c>
      <c r="Q3438" s="27" t="str">
        <f t="shared" si="320"/>
        <v>theater</v>
      </c>
      <c r="R3438" s="27" t="str">
        <f t="shared" si="321"/>
        <v>plays</v>
      </c>
      <c r="S3438" s="14">
        <f t="shared" si="322"/>
        <v>41851.333252314813</v>
      </c>
      <c r="T3438" s="14">
        <f t="shared" si="323"/>
        <v>41872.477777777778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5">
        <v>3000</v>
      </c>
      <c r="E3439" s="5">
        <v>3030</v>
      </c>
      <c r="F3439" s="12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5">
        <f t="shared" si="319"/>
        <v>84.17</v>
      </c>
      <c r="Q3439" s="27" t="str">
        <f t="shared" si="320"/>
        <v>theater</v>
      </c>
      <c r="R3439" s="27" t="str">
        <f t="shared" si="321"/>
        <v>plays</v>
      </c>
      <c r="S3439" s="14">
        <f t="shared" si="322"/>
        <v>42205.502546296295</v>
      </c>
      <c r="T3439" s="14">
        <f t="shared" si="323"/>
        <v>42235.502546296295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5">
        <v>2500</v>
      </c>
      <c r="E3440" s="5">
        <v>2605</v>
      </c>
      <c r="F3440" s="12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</v>
      </c>
      <c r="P3440" s="5">
        <f t="shared" si="319"/>
        <v>186.07</v>
      </c>
      <c r="Q3440" s="27" t="str">
        <f t="shared" si="320"/>
        <v>theater</v>
      </c>
      <c r="R3440" s="27" t="str">
        <f t="shared" si="321"/>
        <v>plays</v>
      </c>
      <c r="S3440" s="14">
        <f t="shared" si="322"/>
        <v>42100.719525462955</v>
      </c>
      <c r="T3440" s="14">
        <f t="shared" si="323"/>
        <v>42126.666666666664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5">
        <v>1200</v>
      </c>
      <c r="E3441" s="5">
        <v>1616.14</v>
      </c>
      <c r="F3441" s="12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135</v>
      </c>
      <c r="P3441" s="5">
        <f t="shared" si="319"/>
        <v>89.79</v>
      </c>
      <c r="Q3441" s="27" t="str">
        <f t="shared" si="320"/>
        <v>theater</v>
      </c>
      <c r="R3441" s="27" t="str">
        <f t="shared" si="321"/>
        <v>plays</v>
      </c>
      <c r="S3441" s="14">
        <f t="shared" si="322"/>
        <v>42374.702893518515</v>
      </c>
      <c r="T3441" s="14">
        <f t="shared" si="323"/>
        <v>42387.999305555553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5">
        <v>5000</v>
      </c>
      <c r="E3442" s="5">
        <v>5260.92</v>
      </c>
      <c r="F3442" s="1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</v>
      </c>
      <c r="P3442" s="5">
        <f t="shared" si="319"/>
        <v>64.16</v>
      </c>
      <c r="Q3442" s="27" t="str">
        <f t="shared" si="320"/>
        <v>theater</v>
      </c>
      <c r="R3442" s="27" t="str">
        <f t="shared" si="321"/>
        <v>plays</v>
      </c>
      <c r="S3442" s="14">
        <f t="shared" si="322"/>
        <v>41808.914675925924</v>
      </c>
      <c r="T3442" s="14">
        <f t="shared" si="323"/>
        <v>41831.46875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5">
        <v>2500</v>
      </c>
      <c r="E3443" s="5">
        <v>2565</v>
      </c>
      <c r="F3443" s="12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103</v>
      </c>
      <c r="P3443" s="5">
        <f t="shared" si="319"/>
        <v>59.65</v>
      </c>
      <c r="Q3443" s="27" t="str">
        <f t="shared" si="320"/>
        <v>theater</v>
      </c>
      <c r="R3443" s="27" t="str">
        <f t="shared" si="321"/>
        <v>plays</v>
      </c>
      <c r="S3443" s="14">
        <f t="shared" si="322"/>
        <v>42294.221307870372</v>
      </c>
      <c r="T3443" s="14">
        <f t="shared" si="323"/>
        <v>42321.636805555558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5">
        <v>250</v>
      </c>
      <c r="E3444" s="5">
        <v>250</v>
      </c>
      <c r="F3444" s="12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5">
        <f t="shared" si="319"/>
        <v>31.25</v>
      </c>
      <c r="Q3444" s="27" t="str">
        <f t="shared" si="320"/>
        <v>theater</v>
      </c>
      <c r="R3444" s="27" t="str">
        <f t="shared" si="321"/>
        <v>plays</v>
      </c>
      <c r="S3444" s="14">
        <f t="shared" si="322"/>
        <v>42124.63277777777</v>
      </c>
      <c r="T3444" s="14">
        <f t="shared" si="323"/>
        <v>42154.63277777777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5">
        <v>1000</v>
      </c>
      <c r="E3445" s="5">
        <v>1855</v>
      </c>
      <c r="F3445" s="12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186</v>
      </c>
      <c r="P3445" s="5">
        <f t="shared" si="319"/>
        <v>41.22</v>
      </c>
      <c r="Q3445" s="27" t="str">
        <f t="shared" si="320"/>
        <v>theater</v>
      </c>
      <c r="R3445" s="27" t="str">
        <f t="shared" si="321"/>
        <v>plays</v>
      </c>
      <c r="S3445" s="14">
        <f t="shared" si="322"/>
        <v>41861.316504629627</v>
      </c>
      <c r="T3445" s="14">
        <f t="shared" si="323"/>
        <v>41891.316504629627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5">
        <v>300</v>
      </c>
      <c r="E3446" s="5">
        <v>867</v>
      </c>
      <c r="F3446" s="12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5">
        <f t="shared" si="319"/>
        <v>43.35</v>
      </c>
      <c r="Q3446" s="27" t="str">
        <f t="shared" si="320"/>
        <v>theater</v>
      </c>
      <c r="R3446" s="27" t="str">
        <f t="shared" si="321"/>
        <v>plays</v>
      </c>
      <c r="S3446" s="14">
        <f t="shared" si="322"/>
        <v>42521.08317129629</v>
      </c>
      <c r="T3446" s="14">
        <f t="shared" si="323"/>
        <v>42529.374305555553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5">
        <v>2000</v>
      </c>
      <c r="E3447" s="5">
        <v>2000</v>
      </c>
      <c r="F3447" s="12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5">
        <f t="shared" si="319"/>
        <v>64.52</v>
      </c>
      <c r="Q3447" s="27" t="str">
        <f t="shared" si="320"/>
        <v>theater</v>
      </c>
      <c r="R3447" s="27" t="str">
        <f t="shared" si="321"/>
        <v>plays</v>
      </c>
      <c r="S3447" s="14">
        <f t="shared" si="322"/>
        <v>42272.322175925925</v>
      </c>
      <c r="T3447" s="14">
        <f t="shared" si="323"/>
        <v>42300.322175925925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5">
        <v>1000</v>
      </c>
      <c r="E3448" s="5">
        <v>1082</v>
      </c>
      <c r="F3448" s="12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</v>
      </c>
      <c r="P3448" s="5">
        <f t="shared" si="319"/>
        <v>43.28</v>
      </c>
      <c r="Q3448" s="27" t="str">
        <f t="shared" si="320"/>
        <v>theater</v>
      </c>
      <c r="R3448" s="27" t="str">
        <f t="shared" si="321"/>
        <v>plays</v>
      </c>
      <c r="S3448" s="14">
        <f t="shared" si="322"/>
        <v>42016.624131944445</v>
      </c>
      <c r="T3448" s="14">
        <f t="shared" si="323"/>
        <v>42040.305555555555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5">
        <v>1000</v>
      </c>
      <c r="E3449" s="5">
        <v>1078</v>
      </c>
      <c r="F3449" s="12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108</v>
      </c>
      <c r="P3449" s="5">
        <f t="shared" si="319"/>
        <v>77</v>
      </c>
      <c r="Q3449" s="27" t="str">
        <f t="shared" si="320"/>
        <v>theater</v>
      </c>
      <c r="R3449" s="27" t="str">
        <f t="shared" si="321"/>
        <v>plays</v>
      </c>
      <c r="S3449" s="14">
        <f t="shared" si="322"/>
        <v>42402.680694444447</v>
      </c>
      <c r="T3449" s="14">
        <f t="shared" si="323"/>
        <v>42447.639027777775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5">
        <v>2100</v>
      </c>
      <c r="E3450" s="5">
        <v>2305</v>
      </c>
      <c r="F3450" s="12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110.00000000000001</v>
      </c>
      <c r="P3450" s="5">
        <f t="shared" si="319"/>
        <v>51.22</v>
      </c>
      <c r="Q3450" s="27" t="str">
        <f t="shared" si="320"/>
        <v>theater</v>
      </c>
      <c r="R3450" s="27" t="str">
        <f t="shared" si="321"/>
        <v>plays</v>
      </c>
      <c r="S3450" s="14">
        <f t="shared" si="322"/>
        <v>41959.910752314812</v>
      </c>
      <c r="T3450" s="14">
        <f t="shared" si="323"/>
        <v>41989.910752314812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5">
        <v>800</v>
      </c>
      <c r="E3451" s="5">
        <v>1365</v>
      </c>
      <c r="F3451" s="12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171</v>
      </c>
      <c r="P3451" s="5">
        <f t="shared" si="319"/>
        <v>68.25</v>
      </c>
      <c r="Q3451" s="27" t="str">
        <f t="shared" si="320"/>
        <v>theater</v>
      </c>
      <c r="R3451" s="27" t="str">
        <f t="shared" si="321"/>
        <v>plays</v>
      </c>
      <c r="S3451" s="14">
        <f t="shared" si="322"/>
        <v>42531.844189814808</v>
      </c>
      <c r="T3451" s="14">
        <f t="shared" si="323"/>
        <v>42559.958333333336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5">
        <v>500</v>
      </c>
      <c r="E3452" s="5">
        <v>760</v>
      </c>
      <c r="F3452" s="1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5">
        <f t="shared" si="319"/>
        <v>19.489999999999998</v>
      </c>
      <c r="Q3452" s="27" t="str">
        <f t="shared" si="320"/>
        <v>theater</v>
      </c>
      <c r="R3452" s="27" t="str">
        <f t="shared" si="321"/>
        <v>plays</v>
      </c>
      <c r="S3452" s="14">
        <f t="shared" si="322"/>
        <v>42036.496192129627</v>
      </c>
      <c r="T3452" s="14">
        <f t="shared" si="323"/>
        <v>42096.454525462956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5">
        <v>650</v>
      </c>
      <c r="E3453" s="5">
        <v>658</v>
      </c>
      <c r="F3453" s="12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</v>
      </c>
      <c r="P3453" s="5">
        <f t="shared" si="319"/>
        <v>41.13</v>
      </c>
      <c r="Q3453" s="27" t="str">
        <f t="shared" si="320"/>
        <v>theater</v>
      </c>
      <c r="R3453" s="27" t="str">
        <f t="shared" si="321"/>
        <v>plays</v>
      </c>
      <c r="S3453" s="14">
        <f t="shared" si="322"/>
        <v>42088.515358796292</v>
      </c>
      <c r="T3453" s="14">
        <f t="shared" si="323"/>
        <v>42115.515358796292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5">
        <v>1000</v>
      </c>
      <c r="E3454" s="5">
        <v>1532</v>
      </c>
      <c r="F3454" s="12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</v>
      </c>
      <c r="P3454" s="5">
        <f t="shared" si="319"/>
        <v>41.41</v>
      </c>
      <c r="Q3454" s="27" t="str">
        <f t="shared" si="320"/>
        <v>theater</v>
      </c>
      <c r="R3454" s="27" t="str">
        <f t="shared" si="321"/>
        <v>plays</v>
      </c>
      <c r="S3454" s="14">
        <f t="shared" si="322"/>
        <v>41820.430856481478</v>
      </c>
      <c r="T3454" s="14">
        <f t="shared" si="323"/>
        <v>41842.957638888889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5">
        <v>300</v>
      </c>
      <c r="E3455" s="5">
        <v>385</v>
      </c>
      <c r="F3455" s="12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</v>
      </c>
      <c r="P3455" s="5">
        <f t="shared" si="319"/>
        <v>27.5</v>
      </c>
      <c r="Q3455" s="27" t="str">
        <f t="shared" si="320"/>
        <v>theater</v>
      </c>
      <c r="R3455" s="27" t="str">
        <f t="shared" si="321"/>
        <v>plays</v>
      </c>
      <c r="S3455" s="14">
        <f t="shared" si="322"/>
        <v>42535.770324074074</v>
      </c>
      <c r="T3455" s="14">
        <f t="shared" si="323"/>
        <v>42595.770324074074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5">
        <v>700</v>
      </c>
      <c r="E3456" s="5">
        <v>705</v>
      </c>
      <c r="F3456" s="12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101</v>
      </c>
      <c r="P3456" s="5">
        <f t="shared" si="319"/>
        <v>33.57</v>
      </c>
      <c r="Q3456" s="27" t="str">
        <f t="shared" si="320"/>
        <v>theater</v>
      </c>
      <c r="R3456" s="27" t="str">
        <f t="shared" si="321"/>
        <v>plays</v>
      </c>
      <c r="S3456" s="14">
        <f t="shared" si="322"/>
        <v>41821.490266203698</v>
      </c>
      <c r="T3456" s="14">
        <f t="shared" si="323"/>
        <v>41851.490266203698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5">
        <v>10000</v>
      </c>
      <c r="E3457" s="5">
        <v>10065</v>
      </c>
      <c r="F3457" s="12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101</v>
      </c>
      <c r="P3457" s="5">
        <f t="shared" si="319"/>
        <v>145.87</v>
      </c>
      <c r="Q3457" s="27" t="str">
        <f t="shared" si="320"/>
        <v>theater</v>
      </c>
      <c r="R3457" s="27" t="str">
        <f t="shared" si="321"/>
        <v>plays</v>
      </c>
      <c r="S3457" s="14">
        <f t="shared" si="322"/>
        <v>42626.541979166665</v>
      </c>
      <c r="T3457" s="14">
        <f t="shared" si="323"/>
        <v>42656.541979166665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5">
        <v>3000</v>
      </c>
      <c r="E3458" s="5">
        <v>5739</v>
      </c>
      <c r="F3458" s="12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</v>
      </c>
      <c r="P3458" s="5">
        <f t="shared" si="319"/>
        <v>358.69</v>
      </c>
      <c r="Q3458" s="27" t="str">
        <f t="shared" si="320"/>
        <v>theater</v>
      </c>
      <c r="R3458" s="27" t="str">
        <f t="shared" si="321"/>
        <v>plays</v>
      </c>
      <c r="S3458" s="14">
        <f t="shared" si="322"/>
        <v>41820.997303240736</v>
      </c>
      <c r="T3458" s="14">
        <f t="shared" si="323"/>
        <v>41852.082638888889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5">
        <v>2000</v>
      </c>
      <c r="E3459" s="5">
        <v>2804</v>
      </c>
      <c r="F3459" s="12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ROUND(E3459/D3459,2)*100</f>
        <v>140</v>
      </c>
      <c r="P3459" s="5">
        <f t="shared" ref="P3459:P3522" si="325">IF(L3459=0,0,ROUND(E3459/L3459,2))</f>
        <v>50.98</v>
      </c>
      <c r="Q3459" s="27" t="str">
        <f t="shared" ref="Q3459:Q3522" si="326">IF((FIND("/",N3459,1)&gt;0),
LEFT(N3459,(FIND("/",N3459,1)-1)),N3459)</f>
        <v>theater</v>
      </c>
      <c r="R3459" s="27" t="str">
        <f t="shared" ref="R3459:R3522" si="327">IF((FIND("/",N3459,1)&gt;0),
RIGHT(N3459,(LEN(N3459)-1-LEN(Q3459))),"")</f>
        <v>plays</v>
      </c>
      <c r="S3459" s="14">
        <f t="shared" ref="S3459:S3522" si="328">(((J3459/60)/60)/24)+DATE(1970,1,1)+(-5/24)</f>
        <v>42016.498344907406</v>
      </c>
      <c r="T3459" s="14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5">
        <v>978</v>
      </c>
      <c r="E3460" s="5">
        <v>1216</v>
      </c>
      <c r="F3460" s="12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</v>
      </c>
      <c r="P3460" s="5">
        <f t="shared" si="325"/>
        <v>45.04</v>
      </c>
      <c r="Q3460" s="27" t="str">
        <f t="shared" si="326"/>
        <v>theater</v>
      </c>
      <c r="R3460" s="27" t="str">
        <f t="shared" si="327"/>
        <v>plays</v>
      </c>
      <c r="S3460" s="14">
        <f t="shared" si="328"/>
        <v>42010.994247685179</v>
      </c>
      <c r="T3460" s="14">
        <f t="shared" si="329"/>
        <v>42037.977083333331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5">
        <v>500</v>
      </c>
      <c r="E3461" s="5">
        <v>631</v>
      </c>
      <c r="F3461" s="12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</v>
      </c>
      <c r="P3461" s="5">
        <f t="shared" si="325"/>
        <v>17.53</v>
      </c>
      <c r="Q3461" s="27" t="str">
        <f t="shared" si="326"/>
        <v>theater</v>
      </c>
      <c r="R3461" s="27" t="str">
        <f t="shared" si="327"/>
        <v>plays</v>
      </c>
      <c r="S3461" s="14">
        <f t="shared" si="328"/>
        <v>42480.271527777775</v>
      </c>
      <c r="T3461" s="14">
        <f t="shared" si="329"/>
        <v>42510.271527777775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5">
        <v>500</v>
      </c>
      <c r="E3462" s="5">
        <v>950</v>
      </c>
      <c r="F3462" s="1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5">
        <f t="shared" si="325"/>
        <v>50</v>
      </c>
      <c r="Q3462" s="27" t="str">
        <f t="shared" si="326"/>
        <v>theater</v>
      </c>
      <c r="R3462" s="27" t="str">
        <f t="shared" si="327"/>
        <v>plays</v>
      </c>
      <c r="S3462" s="14">
        <f t="shared" si="328"/>
        <v>41852.318888888884</v>
      </c>
      <c r="T3462" s="14">
        <f t="shared" si="329"/>
        <v>41866.318888888884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5">
        <v>500</v>
      </c>
      <c r="E3463" s="5">
        <v>695</v>
      </c>
      <c r="F3463" s="12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5">
        <f t="shared" si="325"/>
        <v>57.92</v>
      </c>
      <c r="Q3463" s="27" t="str">
        <f t="shared" si="326"/>
        <v>theater</v>
      </c>
      <c r="R3463" s="27" t="str">
        <f t="shared" si="327"/>
        <v>plays</v>
      </c>
      <c r="S3463" s="14">
        <f t="shared" si="328"/>
        <v>42643.424525462957</v>
      </c>
      <c r="T3463" s="14">
        <f t="shared" si="329"/>
        <v>42671.916666666664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5">
        <v>250</v>
      </c>
      <c r="E3464" s="5">
        <v>505</v>
      </c>
      <c r="F3464" s="12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5">
        <f t="shared" si="325"/>
        <v>29.71</v>
      </c>
      <c r="Q3464" s="27" t="str">
        <f t="shared" si="326"/>
        <v>theater</v>
      </c>
      <c r="R3464" s="27" t="str">
        <f t="shared" si="327"/>
        <v>plays</v>
      </c>
      <c r="S3464" s="14">
        <f t="shared" si="328"/>
        <v>42179.690138888887</v>
      </c>
      <c r="T3464" s="14">
        <f t="shared" si="329"/>
        <v>42195.541666666664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5">
        <v>10000</v>
      </c>
      <c r="E3465" s="5">
        <v>10338</v>
      </c>
      <c r="F3465" s="12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</v>
      </c>
      <c r="P3465" s="5">
        <f t="shared" si="325"/>
        <v>90.68</v>
      </c>
      <c r="Q3465" s="27" t="str">
        <f t="shared" si="326"/>
        <v>theater</v>
      </c>
      <c r="R3465" s="27" t="str">
        <f t="shared" si="327"/>
        <v>plays</v>
      </c>
      <c r="S3465" s="14">
        <f t="shared" si="328"/>
        <v>42612.710474537038</v>
      </c>
      <c r="T3465" s="14">
        <f t="shared" si="329"/>
        <v>42653.957638888889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5">
        <v>5000</v>
      </c>
      <c r="E3466" s="5">
        <v>5116.18</v>
      </c>
      <c r="F3466" s="12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</v>
      </c>
      <c r="P3466" s="5">
        <f t="shared" si="325"/>
        <v>55.01</v>
      </c>
      <c r="Q3466" s="27" t="str">
        <f t="shared" si="326"/>
        <v>theater</v>
      </c>
      <c r="R3466" s="27" t="str">
        <f t="shared" si="327"/>
        <v>plays</v>
      </c>
      <c r="S3466" s="14">
        <f t="shared" si="328"/>
        <v>42574.921724537031</v>
      </c>
      <c r="T3466" s="14">
        <f t="shared" si="329"/>
        <v>42604.921724537031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5">
        <v>2000</v>
      </c>
      <c r="E3467" s="5">
        <v>2060</v>
      </c>
      <c r="F3467" s="12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5">
        <f t="shared" si="325"/>
        <v>57.22</v>
      </c>
      <c r="Q3467" s="27" t="str">
        <f t="shared" si="326"/>
        <v>theater</v>
      </c>
      <c r="R3467" s="27" t="str">
        <f t="shared" si="327"/>
        <v>plays</v>
      </c>
      <c r="S3467" s="14">
        <f t="shared" si="328"/>
        <v>42200.417499999996</v>
      </c>
      <c r="T3467" s="14">
        <f t="shared" si="329"/>
        <v>42225.458333333336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5">
        <v>3500</v>
      </c>
      <c r="E3468" s="5">
        <v>4450</v>
      </c>
      <c r="F3468" s="12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</v>
      </c>
      <c r="P3468" s="5">
        <f t="shared" si="325"/>
        <v>72.95</v>
      </c>
      <c r="Q3468" s="27" t="str">
        <f t="shared" si="326"/>
        <v>theater</v>
      </c>
      <c r="R3468" s="27" t="str">
        <f t="shared" si="327"/>
        <v>plays</v>
      </c>
      <c r="S3468" s="14">
        <f t="shared" si="328"/>
        <v>42419.810763888883</v>
      </c>
      <c r="T3468" s="14">
        <f t="shared" si="329"/>
        <v>42479.769097222219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5">
        <v>3000</v>
      </c>
      <c r="E3469" s="5">
        <v>3030</v>
      </c>
      <c r="F3469" s="12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5">
        <f t="shared" si="325"/>
        <v>64.47</v>
      </c>
      <c r="Q3469" s="27" t="str">
        <f t="shared" si="326"/>
        <v>theater</v>
      </c>
      <c r="R3469" s="27" t="str">
        <f t="shared" si="327"/>
        <v>plays</v>
      </c>
      <c r="S3469" s="14">
        <f t="shared" si="328"/>
        <v>42053.463333333326</v>
      </c>
      <c r="T3469" s="14">
        <f t="shared" si="329"/>
        <v>42083.421666666669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5">
        <v>10000</v>
      </c>
      <c r="E3470" s="5">
        <v>12178</v>
      </c>
      <c r="F3470" s="12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122</v>
      </c>
      <c r="P3470" s="5">
        <f t="shared" si="325"/>
        <v>716.35</v>
      </c>
      <c r="Q3470" s="27" t="str">
        <f t="shared" si="326"/>
        <v>theater</v>
      </c>
      <c r="R3470" s="27" t="str">
        <f t="shared" si="327"/>
        <v>plays</v>
      </c>
      <c r="S3470" s="14">
        <f t="shared" si="328"/>
        <v>42605.557048611103</v>
      </c>
      <c r="T3470" s="14">
        <f t="shared" si="329"/>
        <v>42633.916666666664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5">
        <v>2800</v>
      </c>
      <c r="E3471" s="5">
        <v>3175</v>
      </c>
      <c r="F3471" s="12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112.99999999999999</v>
      </c>
      <c r="P3471" s="5">
        <f t="shared" si="325"/>
        <v>50.4</v>
      </c>
      <c r="Q3471" s="27" t="str">
        <f t="shared" si="326"/>
        <v>theater</v>
      </c>
      <c r="R3471" s="27" t="str">
        <f t="shared" si="327"/>
        <v>plays</v>
      </c>
      <c r="S3471" s="14">
        <f t="shared" si="328"/>
        <v>42458.433391203704</v>
      </c>
      <c r="T3471" s="14">
        <f t="shared" si="329"/>
        <v>42488.433391203704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5">
        <v>250</v>
      </c>
      <c r="E3472" s="5">
        <v>375</v>
      </c>
      <c r="F3472" s="1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5">
        <f t="shared" si="325"/>
        <v>41.67</v>
      </c>
      <c r="Q3472" s="27" t="str">
        <f t="shared" si="326"/>
        <v>theater</v>
      </c>
      <c r="R3472" s="27" t="str">
        <f t="shared" si="327"/>
        <v>plays</v>
      </c>
      <c r="S3472" s="14">
        <f t="shared" si="328"/>
        <v>42528.813680555548</v>
      </c>
      <c r="T3472" s="14">
        <f t="shared" si="329"/>
        <v>42566.693055555552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5">
        <v>500</v>
      </c>
      <c r="E3473" s="5">
        <v>1073</v>
      </c>
      <c r="F3473" s="12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215</v>
      </c>
      <c r="P3473" s="5">
        <f t="shared" si="325"/>
        <v>35.770000000000003</v>
      </c>
      <c r="Q3473" s="27" t="str">
        <f t="shared" si="326"/>
        <v>theater</v>
      </c>
      <c r="R3473" s="27" t="str">
        <f t="shared" si="327"/>
        <v>plays</v>
      </c>
      <c r="S3473" s="14">
        <f t="shared" si="328"/>
        <v>41841.612152777772</v>
      </c>
      <c r="T3473" s="14">
        <f t="shared" si="329"/>
        <v>41882.625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5">
        <v>2000</v>
      </c>
      <c r="E3474" s="5">
        <v>2041</v>
      </c>
      <c r="F3474" s="12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</v>
      </c>
      <c r="P3474" s="5">
        <f t="shared" si="325"/>
        <v>88.74</v>
      </c>
      <c r="Q3474" s="27" t="str">
        <f t="shared" si="326"/>
        <v>theater</v>
      </c>
      <c r="R3474" s="27" t="str">
        <f t="shared" si="327"/>
        <v>plays</v>
      </c>
      <c r="S3474" s="14">
        <f t="shared" si="328"/>
        <v>41927.962164351848</v>
      </c>
      <c r="T3474" s="14">
        <f t="shared" si="329"/>
        <v>41949.040972222218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5">
        <v>4900</v>
      </c>
      <c r="E3475" s="5">
        <v>4900</v>
      </c>
      <c r="F3475" s="12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5">
        <f t="shared" si="325"/>
        <v>148.47999999999999</v>
      </c>
      <c r="Q3475" s="27" t="str">
        <f t="shared" si="326"/>
        <v>theater</v>
      </c>
      <c r="R3475" s="27" t="str">
        <f t="shared" si="327"/>
        <v>plays</v>
      </c>
      <c r="S3475" s="14">
        <f t="shared" si="328"/>
        <v>42062.626111111109</v>
      </c>
      <c r="T3475" s="14">
        <f t="shared" si="329"/>
        <v>42083.643749999996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5">
        <v>2000</v>
      </c>
      <c r="E3476" s="5">
        <v>2020</v>
      </c>
      <c r="F3476" s="12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5">
        <f t="shared" si="325"/>
        <v>51.79</v>
      </c>
      <c r="Q3476" s="27" t="str">
        <f t="shared" si="326"/>
        <v>theater</v>
      </c>
      <c r="R3476" s="27" t="str">
        <f t="shared" si="327"/>
        <v>plays</v>
      </c>
      <c r="S3476" s="14">
        <f t="shared" si="328"/>
        <v>42541.293182870366</v>
      </c>
      <c r="T3476" s="14">
        <f t="shared" si="329"/>
        <v>42571.293182870366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5">
        <v>300</v>
      </c>
      <c r="E3477" s="5">
        <v>340</v>
      </c>
      <c r="F3477" s="12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112.99999999999999</v>
      </c>
      <c r="P3477" s="5">
        <f t="shared" si="325"/>
        <v>20</v>
      </c>
      <c r="Q3477" s="27" t="str">
        <f t="shared" si="326"/>
        <v>theater</v>
      </c>
      <c r="R3477" s="27" t="str">
        <f t="shared" si="327"/>
        <v>plays</v>
      </c>
      <c r="S3477" s="14">
        <f t="shared" si="328"/>
        <v>41918.672499999993</v>
      </c>
      <c r="T3477" s="14">
        <f t="shared" si="329"/>
        <v>41945.791666666664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5">
        <v>300</v>
      </c>
      <c r="E3478" s="5">
        <v>312</v>
      </c>
      <c r="F3478" s="12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5">
        <f t="shared" si="325"/>
        <v>52</v>
      </c>
      <c r="Q3478" s="27" t="str">
        <f t="shared" si="326"/>
        <v>theater</v>
      </c>
      <c r="R3478" s="27" t="str">
        <f t="shared" si="327"/>
        <v>plays</v>
      </c>
      <c r="S3478" s="14">
        <f t="shared" si="328"/>
        <v>41921.071643518517</v>
      </c>
      <c r="T3478" s="14">
        <f t="shared" si="329"/>
        <v>41938.916666666664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5">
        <v>1800</v>
      </c>
      <c r="E3479" s="5">
        <v>2076</v>
      </c>
      <c r="F3479" s="12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114.99999999999999</v>
      </c>
      <c r="P3479" s="5">
        <f t="shared" si="325"/>
        <v>53.23</v>
      </c>
      <c r="Q3479" s="27" t="str">
        <f t="shared" si="326"/>
        <v>theater</v>
      </c>
      <c r="R3479" s="27" t="str">
        <f t="shared" si="327"/>
        <v>plays</v>
      </c>
      <c r="S3479" s="14">
        <f t="shared" si="328"/>
        <v>42128.528275462959</v>
      </c>
      <c r="T3479" s="14">
        <f t="shared" si="329"/>
        <v>42140.916666666664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5">
        <v>2000</v>
      </c>
      <c r="E3480" s="5">
        <v>2257</v>
      </c>
      <c r="F3480" s="12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112.99999999999999</v>
      </c>
      <c r="P3480" s="5">
        <f t="shared" si="325"/>
        <v>39.6</v>
      </c>
      <c r="Q3480" s="27" t="str">
        <f t="shared" si="326"/>
        <v>theater</v>
      </c>
      <c r="R3480" s="27" t="str">
        <f t="shared" si="327"/>
        <v>plays</v>
      </c>
      <c r="S3480" s="14">
        <f t="shared" si="328"/>
        <v>42053.708587962967</v>
      </c>
      <c r="T3480" s="14">
        <f t="shared" si="329"/>
        <v>42079.666666666664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5">
        <v>1500</v>
      </c>
      <c r="E3481" s="5">
        <v>1918</v>
      </c>
      <c r="F3481" s="12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128</v>
      </c>
      <c r="P3481" s="5">
        <f t="shared" si="325"/>
        <v>34.25</v>
      </c>
      <c r="Q3481" s="27" t="str">
        <f t="shared" si="326"/>
        <v>theater</v>
      </c>
      <c r="R3481" s="27" t="str">
        <f t="shared" si="327"/>
        <v>plays</v>
      </c>
      <c r="S3481" s="14">
        <f t="shared" si="328"/>
        <v>41781.646759259253</v>
      </c>
      <c r="T3481" s="14">
        <f t="shared" si="329"/>
        <v>41811.646759259253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5">
        <v>1500</v>
      </c>
      <c r="E3482" s="5">
        <v>2140</v>
      </c>
      <c r="F3482" s="1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143</v>
      </c>
      <c r="P3482" s="5">
        <f t="shared" si="325"/>
        <v>164.62</v>
      </c>
      <c r="Q3482" s="27" t="str">
        <f t="shared" si="326"/>
        <v>theater</v>
      </c>
      <c r="R3482" s="27" t="str">
        <f t="shared" si="327"/>
        <v>plays</v>
      </c>
      <c r="S3482" s="14">
        <f t="shared" si="328"/>
        <v>42171.109108796292</v>
      </c>
      <c r="T3482" s="14">
        <f t="shared" si="329"/>
        <v>42195.666666666664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5">
        <v>10000</v>
      </c>
      <c r="E3483" s="5">
        <v>11880</v>
      </c>
      <c r="F3483" s="12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119</v>
      </c>
      <c r="P3483" s="5">
        <f t="shared" si="325"/>
        <v>125.05</v>
      </c>
      <c r="Q3483" s="27" t="str">
        <f t="shared" si="326"/>
        <v>theater</v>
      </c>
      <c r="R3483" s="27" t="str">
        <f t="shared" si="327"/>
        <v>plays</v>
      </c>
      <c r="S3483" s="14">
        <f t="shared" si="328"/>
        <v>41989.039212962954</v>
      </c>
      <c r="T3483" s="14">
        <f t="shared" si="329"/>
        <v>42006.039212962954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5">
        <v>3000</v>
      </c>
      <c r="E3484" s="5">
        <v>4150</v>
      </c>
      <c r="F3484" s="12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</v>
      </c>
      <c r="P3484" s="5">
        <f t="shared" si="325"/>
        <v>51.88</v>
      </c>
      <c r="Q3484" s="27" t="str">
        <f t="shared" si="326"/>
        <v>theater</v>
      </c>
      <c r="R3484" s="27" t="str">
        <f t="shared" si="327"/>
        <v>plays</v>
      </c>
      <c r="S3484" s="14">
        <f t="shared" si="328"/>
        <v>41796.563263888886</v>
      </c>
      <c r="T3484" s="14">
        <f t="shared" si="329"/>
        <v>41826.563263888886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5">
        <v>3350</v>
      </c>
      <c r="E3485" s="5">
        <v>5358</v>
      </c>
      <c r="F3485" s="12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160</v>
      </c>
      <c r="P3485" s="5">
        <f t="shared" si="325"/>
        <v>40.29</v>
      </c>
      <c r="Q3485" s="27" t="str">
        <f t="shared" si="326"/>
        <v>theater</v>
      </c>
      <c r="R3485" s="27" t="str">
        <f t="shared" si="327"/>
        <v>plays</v>
      </c>
      <c r="S3485" s="14">
        <f t="shared" si="328"/>
        <v>41793.460428240738</v>
      </c>
      <c r="T3485" s="14">
        <f t="shared" si="329"/>
        <v>41823.460428240738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5">
        <v>2500</v>
      </c>
      <c r="E3486" s="5">
        <v>2856</v>
      </c>
      <c r="F3486" s="12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113.99999999999999</v>
      </c>
      <c r="P3486" s="5">
        <f t="shared" si="325"/>
        <v>64.91</v>
      </c>
      <c r="Q3486" s="27" t="str">
        <f t="shared" si="326"/>
        <v>theater</v>
      </c>
      <c r="R3486" s="27" t="str">
        <f t="shared" si="327"/>
        <v>plays</v>
      </c>
      <c r="S3486" s="14">
        <f t="shared" si="328"/>
        <v>42506.552071759252</v>
      </c>
      <c r="T3486" s="14">
        <f t="shared" si="329"/>
        <v>42536.552071759252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5">
        <v>1650</v>
      </c>
      <c r="E3487" s="5">
        <v>1660</v>
      </c>
      <c r="F3487" s="12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101</v>
      </c>
      <c r="P3487" s="5">
        <f t="shared" si="325"/>
        <v>55.33</v>
      </c>
      <c r="Q3487" s="27" t="str">
        <f t="shared" si="326"/>
        <v>theater</v>
      </c>
      <c r="R3487" s="27" t="str">
        <f t="shared" si="327"/>
        <v>plays</v>
      </c>
      <c r="S3487" s="14">
        <f t="shared" si="328"/>
        <v>42372.484722222223</v>
      </c>
      <c r="T3487" s="14">
        <f t="shared" si="329"/>
        <v>42402.484722222223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5">
        <v>3000</v>
      </c>
      <c r="E3488" s="5">
        <v>4656</v>
      </c>
      <c r="F3488" s="12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</v>
      </c>
      <c r="P3488" s="5">
        <f t="shared" si="325"/>
        <v>83.14</v>
      </c>
      <c r="Q3488" s="27" t="str">
        <f t="shared" si="326"/>
        <v>theater</v>
      </c>
      <c r="R3488" s="27" t="str">
        <f t="shared" si="327"/>
        <v>plays</v>
      </c>
      <c r="S3488" s="14">
        <f t="shared" si="328"/>
        <v>42126.666678240734</v>
      </c>
      <c r="T3488" s="14">
        <f t="shared" si="329"/>
        <v>42158.082638888889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5">
        <v>2000</v>
      </c>
      <c r="E3489" s="5">
        <v>2555</v>
      </c>
      <c r="F3489" s="12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128</v>
      </c>
      <c r="P3489" s="5">
        <f t="shared" si="325"/>
        <v>38.71</v>
      </c>
      <c r="Q3489" s="27" t="str">
        <f t="shared" si="326"/>
        <v>theater</v>
      </c>
      <c r="R3489" s="27" t="str">
        <f t="shared" si="327"/>
        <v>plays</v>
      </c>
      <c r="S3489" s="14">
        <f t="shared" si="328"/>
        <v>42149.732083333329</v>
      </c>
      <c r="T3489" s="14">
        <f t="shared" si="329"/>
        <v>42179.732083333329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5">
        <v>3000</v>
      </c>
      <c r="E3490" s="5">
        <v>3636</v>
      </c>
      <c r="F3490" s="12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</v>
      </c>
      <c r="P3490" s="5">
        <f t="shared" si="325"/>
        <v>125.38</v>
      </c>
      <c r="Q3490" s="27" t="str">
        <f t="shared" si="326"/>
        <v>theater</v>
      </c>
      <c r="R3490" s="27" t="str">
        <f t="shared" si="327"/>
        <v>plays</v>
      </c>
      <c r="S3490" s="14">
        <f t="shared" si="328"/>
        <v>42087.55972222222</v>
      </c>
      <c r="T3490" s="14">
        <f t="shared" si="329"/>
        <v>42111.458333333336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5">
        <v>5000</v>
      </c>
      <c r="E3491" s="5">
        <v>5635</v>
      </c>
      <c r="F3491" s="12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112.99999999999999</v>
      </c>
      <c r="P3491" s="5">
        <f t="shared" si="325"/>
        <v>78.260000000000005</v>
      </c>
      <c r="Q3491" s="27" t="str">
        <f t="shared" si="326"/>
        <v>theater</v>
      </c>
      <c r="R3491" s="27" t="str">
        <f t="shared" si="327"/>
        <v>plays</v>
      </c>
      <c r="S3491" s="14">
        <f t="shared" si="328"/>
        <v>41753.427442129629</v>
      </c>
      <c r="T3491" s="14">
        <f t="shared" si="329"/>
        <v>41783.666666666664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5">
        <v>1000</v>
      </c>
      <c r="E3492" s="5">
        <v>1275</v>
      </c>
      <c r="F3492" s="1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128</v>
      </c>
      <c r="P3492" s="5">
        <f t="shared" si="325"/>
        <v>47.22</v>
      </c>
      <c r="Q3492" s="27" t="str">
        <f t="shared" si="326"/>
        <v>theater</v>
      </c>
      <c r="R3492" s="27" t="str">
        <f t="shared" si="327"/>
        <v>plays</v>
      </c>
      <c r="S3492" s="14">
        <f t="shared" si="328"/>
        <v>42443.594027777777</v>
      </c>
      <c r="T3492" s="14">
        <f t="shared" si="329"/>
        <v>42473.594027777777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5">
        <v>500</v>
      </c>
      <c r="E3493" s="5">
        <v>791</v>
      </c>
      <c r="F3493" s="12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</v>
      </c>
      <c r="P3493" s="5">
        <f t="shared" si="325"/>
        <v>79.099999999999994</v>
      </c>
      <c r="Q3493" s="27" t="str">
        <f t="shared" si="326"/>
        <v>theater</v>
      </c>
      <c r="R3493" s="27" t="str">
        <f t="shared" si="327"/>
        <v>plays</v>
      </c>
      <c r="S3493" s="14">
        <f t="shared" si="328"/>
        <v>42121.041481481479</v>
      </c>
      <c r="T3493" s="14">
        <f t="shared" si="329"/>
        <v>42142.041481481479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5">
        <v>3800</v>
      </c>
      <c r="E3494" s="5">
        <v>4000.22</v>
      </c>
      <c r="F3494" s="12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</v>
      </c>
      <c r="P3494" s="5">
        <f t="shared" si="325"/>
        <v>114.29</v>
      </c>
      <c r="Q3494" s="27" t="str">
        <f t="shared" si="326"/>
        <v>theater</v>
      </c>
      <c r="R3494" s="27" t="str">
        <f t="shared" si="327"/>
        <v>plays</v>
      </c>
      <c r="S3494" s="14">
        <f t="shared" si="328"/>
        <v>42267.800891203697</v>
      </c>
      <c r="T3494" s="14">
        <f t="shared" si="329"/>
        <v>42302.800891203697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5">
        <v>1500</v>
      </c>
      <c r="E3495" s="5">
        <v>1500</v>
      </c>
      <c r="F3495" s="12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5">
        <f t="shared" si="325"/>
        <v>51.72</v>
      </c>
      <c r="Q3495" s="27" t="str">
        <f t="shared" si="326"/>
        <v>theater</v>
      </c>
      <c r="R3495" s="27" t="str">
        <f t="shared" si="327"/>
        <v>plays</v>
      </c>
      <c r="S3495" s="14">
        <f t="shared" si="328"/>
        <v>41848.657824074071</v>
      </c>
      <c r="T3495" s="14">
        <f t="shared" si="329"/>
        <v>41868.007638888885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5">
        <v>400</v>
      </c>
      <c r="E3496" s="5">
        <v>400</v>
      </c>
      <c r="F3496" s="12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5">
        <f t="shared" si="325"/>
        <v>30.77</v>
      </c>
      <c r="Q3496" s="27" t="str">
        <f t="shared" si="326"/>
        <v>theater</v>
      </c>
      <c r="R3496" s="27" t="str">
        <f t="shared" si="327"/>
        <v>plays</v>
      </c>
      <c r="S3496" s="14">
        <f t="shared" si="328"/>
        <v>42689.006655092591</v>
      </c>
      <c r="T3496" s="14">
        <f t="shared" si="329"/>
        <v>42700.041666666664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5">
        <v>5000</v>
      </c>
      <c r="E3497" s="5">
        <v>5343</v>
      </c>
      <c r="F3497" s="12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107</v>
      </c>
      <c r="P3497" s="5">
        <f t="shared" si="325"/>
        <v>74.209999999999994</v>
      </c>
      <c r="Q3497" s="27" t="str">
        <f t="shared" si="326"/>
        <v>theater</v>
      </c>
      <c r="R3497" s="27" t="str">
        <f t="shared" si="327"/>
        <v>plays</v>
      </c>
      <c r="S3497" s="14">
        <f t="shared" si="328"/>
        <v>41915.554502314815</v>
      </c>
      <c r="T3497" s="14">
        <f t="shared" si="329"/>
        <v>41944.512499999997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5">
        <v>3000</v>
      </c>
      <c r="E3498" s="5">
        <v>3732</v>
      </c>
      <c r="F3498" s="12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</v>
      </c>
      <c r="P3498" s="5">
        <f t="shared" si="325"/>
        <v>47.85</v>
      </c>
      <c r="Q3498" s="27" t="str">
        <f t="shared" si="326"/>
        <v>theater</v>
      </c>
      <c r="R3498" s="27" t="str">
        <f t="shared" si="327"/>
        <v>plays</v>
      </c>
      <c r="S3498" s="14">
        <f t="shared" si="328"/>
        <v>42584.638495370367</v>
      </c>
      <c r="T3498" s="14">
        <f t="shared" si="329"/>
        <v>42624.638495370367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5">
        <v>1551</v>
      </c>
      <c r="E3499" s="5">
        <v>1686</v>
      </c>
      <c r="F3499" s="12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109.00000000000001</v>
      </c>
      <c r="P3499" s="5">
        <f t="shared" si="325"/>
        <v>34.409999999999997</v>
      </c>
      <c r="Q3499" s="27" t="str">
        <f t="shared" si="326"/>
        <v>theater</v>
      </c>
      <c r="R3499" s="27" t="str">
        <f t="shared" si="327"/>
        <v>plays</v>
      </c>
      <c r="S3499" s="14">
        <f t="shared" si="328"/>
        <v>42511.533611111103</v>
      </c>
      <c r="T3499" s="14">
        <f t="shared" si="329"/>
        <v>42523.708333333336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5">
        <v>1650</v>
      </c>
      <c r="E3500" s="5">
        <v>1690</v>
      </c>
      <c r="F3500" s="12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</v>
      </c>
      <c r="P3500" s="5">
        <f t="shared" si="325"/>
        <v>40.24</v>
      </c>
      <c r="Q3500" s="27" t="str">
        <f t="shared" si="326"/>
        <v>theater</v>
      </c>
      <c r="R3500" s="27" t="str">
        <f t="shared" si="327"/>
        <v>plays</v>
      </c>
      <c r="S3500" s="14">
        <f t="shared" si="328"/>
        <v>42458.950277777774</v>
      </c>
      <c r="T3500" s="14">
        <f t="shared" si="329"/>
        <v>42518.697222222218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5">
        <v>2000</v>
      </c>
      <c r="E3501" s="5">
        <v>2110</v>
      </c>
      <c r="F3501" s="12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106</v>
      </c>
      <c r="P3501" s="5">
        <f t="shared" si="325"/>
        <v>60.29</v>
      </c>
      <c r="Q3501" s="27" t="str">
        <f t="shared" si="326"/>
        <v>theater</v>
      </c>
      <c r="R3501" s="27" t="str">
        <f t="shared" si="327"/>
        <v>plays</v>
      </c>
      <c r="S3501" s="14">
        <f t="shared" si="328"/>
        <v>42131.827835648146</v>
      </c>
      <c r="T3501" s="14">
        <f t="shared" si="329"/>
        <v>42186.082638888889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5">
        <v>1000</v>
      </c>
      <c r="E3502" s="5">
        <v>1063</v>
      </c>
      <c r="F3502" s="1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</v>
      </c>
      <c r="P3502" s="5">
        <f t="shared" si="325"/>
        <v>25.31</v>
      </c>
      <c r="Q3502" s="27" t="str">
        <f t="shared" si="326"/>
        <v>theater</v>
      </c>
      <c r="R3502" s="27" t="str">
        <f t="shared" si="327"/>
        <v>plays</v>
      </c>
      <c r="S3502" s="14">
        <f t="shared" si="328"/>
        <v>42419.711087962954</v>
      </c>
      <c r="T3502" s="14">
        <f t="shared" si="329"/>
        <v>42435.999305555553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5">
        <v>1500</v>
      </c>
      <c r="E3503" s="5">
        <v>1510</v>
      </c>
      <c r="F3503" s="12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101</v>
      </c>
      <c r="P3503" s="5">
        <f t="shared" si="325"/>
        <v>35.950000000000003</v>
      </c>
      <c r="Q3503" s="27" t="str">
        <f t="shared" si="326"/>
        <v>theater</v>
      </c>
      <c r="R3503" s="27" t="str">
        <f t="shared" si="327"/>
        <v>plays</v>
      </c>
      <c r="S3503" s="14">
        <f t="shared" si="328"/>
        <v>42233.555497685178</v>
      </c>
      <c r="T3503" s="14">
        <f t="shared" si="329"/>
        <v>42258.555497685178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5">
        <v>4000</v>
      </c>
      <c r="E3504" s="5">
        <v>4216</v>
      </c>
      <c r="F3504" s="12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</v>
      </c>
      <c r="P3504" s="5">
        <f t="shared" si="325"/>
        <v>136</v>
      </c>
      <c r="Q3504" s="27" t="str">
        <f t="shared" si="326"/>
        <v>theater</v>
      </c>
      <c r="R3504" s="27" t="str">
        <f t="shared" si="327"/>
        <v>plays</v>
      </c>
      <c r="S3504" s="14">
        <f t="shared" si="328"/>
        <v>42430.631064814814</v>
      </c>
      <c r="T3504" s="14">
        <f t="shared" si="329"/>
        <v>42444.957638888889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5">
        <v>2500</v>
      </c>
      <c r="E3505" s="5">
        <v>2689</v>
      </c>
      <c r="F3505" s="12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108</v>
      </c>
      <c r="P3505" s="5">
        <f t="shared" si="325"/>
        <v>70.760000000000005</v>
      </c>
      <c r="Q3505" s="27" t="str">
        <f t="shared" si="326"/>
        <v>theater</v>
      </c>
      <c r="R3505" s="27" t="str">
        <f t="shared" si="327"/>
        <v>plays</v>
      </c>
      <c r="S3505" s="14">
        <f t="shared" si="328"/>
        <v>42545.27</v>
      </c>
      <c r="T3505" s="14">
        <f t="shared" si="329"/>
        <v>42575.27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5">
        <v>1000</v>
      </c>
      <c r="E3506" s="5">
        <v>1000</v>
      </c>
      <c r="F3506" s="12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5">
        <f t="shared" si="325"/>
        <v>125</v>
      </c>
      <c r="Q3506" s="27" t="str">
        <f t="shared" si="326"/>
        <v>theater</v>
      </c>
      <c r="R3506" s="27" t="str">
        <f t="shared" si="327"/>
        <v>plays</v>
      </c>
      <c r="S3506" s="14">
        <f t="shared" si="328"/>
        <v>42297.540405092594</v>
      </c>
      <c r="T3506" s="14">
        <f t="shared" si="329"/>
        <v>42327.582071759258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5">
        <v>2500</v>
      </c>
      <c r="E3507" s="5">
        <v>2594</v>
      </c>
      <c r="F3507" s="12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104</v>
      </c>
      <c r="P3507" s="5">
        <f t="shared" si="325"/>
        <v>66.510000000000005</v>
      </c>
      <c r="Q3507" s="27" t="str">
        <f t="shared" si="326"/>
        <v>theater</v>
      </c>
      <c r="R3507" s="27" t="str">
        <f t="shared" si="327"/>
        <v>plays</v>
      </c>
      <c r="S3507" s="14">
        <f t="shared" si="328"/>
        <v>41760.727372685185</v>
      </c>
      <c r="T3507" s="14">
        <f t="shared" si="329"/>
        <v>41771.958333333328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5">
        <v>3000</v>
      </c>
      <c r="E3508" s="5">
        <v>3045</v>
      </c>
      <c r="F3508" s="12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102</v>
      </c>
      <c r="P3508" s="5">
        <f t="shared" si="325"/>
        <v>105</v>
      </c>
      <c r="Q3508" s="27" t="str">
        <f t="shared" si="326"/>
        <v>theater</v>
      </c>
      <c r="R3508" s="27" t="str">
        <f t="shared" si="327"/>
        <v>plays</v>
      </c>
      <c r="S3508" s="14">
        <f t="shared" si="328"/>
        <v>41829.525925925926</v>
      </c>
      <c r="T3508" s="14">
        <f t="shared" si="329"/>
        <v>41874.525925925926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5">
        <v>10000</v>
      </c>
      <c r="E3509" s="5">
        <v>10440</v>
      </c>
      <c r="F3509" s="12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</v>
      </c>
      <c r="P3509" s="5">
        <f t="shared" si="325"/>
        <v>145</v>
      </c>
      <c r="Q3509" s="27" t="str">
        <f t="shared" si="326"/>
        <v>theater</v>
      </c>
      <c r="R3509" s="27" t="str">
        <f t="shared" si="327"/>
        <v>plays</v>
      </c>
      <c r="S3509" s="14">
        <f t="shared" si="328"/>
        <v>42491.714548611104</v>
      </c>
      <c r="T3509" s="14">
        <f t="shared" si="329"/>
        <v>42521.714548611104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5">
        <v>100</v>
      </c>
      <c r="E3510" s="5">
        <v>180</v>
      </c>
      <c r="F3510" s="12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5">
        <f t="shared" si="325"/>
        <v>12</v>
      </c>
      <c r="Q3510" s="27" t="str">
        <f t="shared" si="326"/>
        <v>theater</v>
      </c>
      <c r="R3510" s="27" t="str">
        <f t="shared" si="327"/>
        <v>plays</v>
      </c>
      <c r="S3510" s="14">
        <f t="shared" si="328"/>
        <v>42477.521446759252</v>
      </c>
      <c r="T3510" s="14">
        <f t="shared" si="329"/>
        <v>42500.666666666664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5">
        <v>3000</v>
      </c>
      <c r="E3511" s="5">
        <v>3190</v>
      </c>
      <c r="F3511" s="12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</v>
      </c>
      <c r="P3511" s="5">
        <f t="shared" si="325"/>
        <v>96.67</v>
      </c>
      <c r="Q3511" s="27" t="str">
        <f t="shared" si="326"/>
        <v>theater</v>
      </c>
      <c r="R3511" s="27" t="str">
        <f t="shared" si="327"/>
        <v>plays</v>
      </c>
      <c r="S3511" s="14">
        <f t="shared" si="328"/>
        <v>41950.651226851849</v>
      </c>
      <c r="T3511" s="14">
        <f t="shared" si="329"/>
        <v>41963.996527777774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5">
        <v>900</v>
      </c>
      <c r="E3512" s="5">
        <v>905</v>
      </c>
      <c r="F3512" s="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101</v>
      </c>
      <c r="P3512" s="5">
        <f t="shared" si="325"/>
        <v>60.33</v>
      </c>
      <c r="Q3512" s="27" t="str">
        <f t="shared" si="326"/>
        <v>theater</v>
      </c>
      <c r="R3512" s="27" t="str">
        <f t="shared" si="327"/>
        <v>plays</v>
      </c>
      <c r="S3512" s="14">
        <f t="shared" si="328"/>
        <v>41802.412569444445</v>
      </c>
      <c r="T3512" s="14">
        <f t="shared" si="329"/>
        <v>41822.412569444445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5">
        <v>1500</v>
      </c>
      <c r="E3513" s="5">
        <v>1518</v>
      </c>
      <c r="F3513" s="12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</v>
      </c>
      <c r="P3513" s="5">
        <f t="shared" si="325"/>
        <v>79.89</v>
      </c>
      <c r="Q3513" s="27" t="str">
        <f t="shared" si="326"/>
        <v>theater</v>
      </c>
      <c r="R3513" s="27" t="str">
        <f t="shared" si="327"/>
        <v>plays</v>
      </c>
      <c r="S3513" s="14">
        <f t="shared" si="328"/>
        <v>41927.665451388886</v>
      </c>
      <c r="T3513" s="14">
        <f t="shared" si="329"/>
        <v>41950.5625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5">
        <v>1000</v>
      </c>
      <c r="E3514" s="5">
        <v>1000</v>
      </c>
      <c r="F3514" s="12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5">
        <f t="shared" si="325"/>
        <v>58.82</v>
      </c>
      <c r="Q3514" s="27" t="str">
        <f t="shared" si="326"/>
        <v>theater</v>
      </c>
      <c r="R3514" s="27" t="str">
        <f t="shared" si="327"/>
        <v>plays</v>
      </c>
      <c r="S3514" s="14">
        <f t="shared" si="328"/>
        <v>42057.328611111108</v>
      </c>
      <c r="T3514" s="14">
        <f t="shared" si="329"/>
        <v>42117.286944444444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5">
        <v>2800</v>
      </c>
      <c r="E3515" s="5">
        <v>3315</v>
      </c>
      <c r="F3515" s="12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</v>
      </c>
      <c r="P3515" s="5">
        <f t="shared" si="325"/>
        <v>75.34</v>
      </c>
      <c r="Q3515" s="27" t="str">
        <f t="shared" si="326"/>
        <v>theater</v>
      </c>
      <c r="R3515" s="27" t="str">
        <f t="shared" si="327"/>
        <v>plays</v>
      </c>
      <c r="S3515" s="14">
        <f t="shared" si="328"/>
        <v>41780.887870370367</v>
      </c>
      <c r="T3515" s="14">
        <f t="shared" si="329"/>
        <v>41793.999305555553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5">
        <v>500</v>
      </c>
      <c r="E3516" s="5">
        <v>550</v>
      </c>
      <c r="F3516" s="12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5">
        <f t="shared" si="325"/>
        <v>55</v>
      </c>
      <c r="Q3516" s="27" t="str">
        <f t="shared" si="326"/>
        <v>theater</v>
      </c>
      <c r="R3516" s="27" t="str">
        <f t="shared" si="327"/>
        <v>plays</v>
      </c>
      <c r="S3516" s="14">
        <f t="shared" si="328"/>
        <v>42020.638333333329</v>
      </c>
      <c r="T3516" s="14">
        <f t="shared" si="329"/>
        <v>42036.999305555553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5">
        <v>3000</v>
      </c>
      <c r="E3517" s="5">
        <v>3080</v>
      </c>
      <c r="F3517" s="12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103</v>
      </c>
      <c r="P3517" s="5">
        <f t="shared" si="325"/>
        <v>66.959999999999994</v>
      </c>
      <c r="Q3517" s="27" t="str">
        <f t="shared" si="326"/>
        <v>theater</v>
      </c>
      <c r="R3517" s="27" t="str">
        <f t="shared" si="327"/>
        <v>plays</v>
      </c>
      <c r="S3517" s="14">
        <f t="shared" si="328"/>
        <v>42125.564479166664</v>
      </c>
      <c r="T3517" s="14">
        <f t="shared" si="329"/>
        <v>42155.564479166664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5">
        <v>2500</v>
      </c>
      <c r="E3518" s="5">
        <v>2500</v>
      </c>
      <c r="F3518" s="12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5">
        <f t="shared" si="325"/>
        <v>227.27</v>
      </c>
      <c r="Q3518" s="27" t="str">
        <f t="shared" si="326"/>
        <v>theater</v>
      </c>
      <c r="R3518" s="27" t="str">
        <f t="shared" si="327"/>
        <v>plays</v>
      </c>
      <c r="S3518" s="14">
        <f t="shared" si="328"/>
        <v>41855.801736111105</v>
      </c>
      <c r="T3518" s="14">
        <f t="shared" si="329"/>
        <v>41889.916666666664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5">
        <v>4000</v>
      </c>
      <c r="E3519" s="5">
        <v>4000</v>
      </c>
      <c r="F3519" s="12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5">
        <f t="shared" si="325"/>
        <v>307.69</v>
      </c>
      <c r="Q3519" s="27" t="str">
        <f t="shared" si="326"/>
        <v>theater</v>
      </c>
      <c r="R3519" s="27" t="str">
        <f t="shared" si="327"/>
        <v>plays</v>
      </c>
      <c r="S3519" s="14">
        <f t="shared" si="328"/>
        <v>41794.609189814815</v>
      </c>
      <c r="T3519" s="14">
        <f t="shared" si="329"/>
        <v>41824.25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5">
        <v>1500</v>
      </c>
      <c r="E3520" s="5">
        <v>1650.69</v>
      </c>
      <c r="F3520" s="12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110.00000000000001</v>
      </c>
      <c r="P3520" s="5">
        <f t="shared" si="325"/>
        <v>50.02</v>
      </c>
      <c r="Q3520" s="27" t="str">
        <f t="shared" si="326"/>
        <v>theater</v>
      </c>
      <c r="R3520" s="27" t="str">
        <f t="shared" si="327"/>
        <v>plays</v>
      </c>
      <c r="S3520" s="14">
        <f t="shared" si="328"/>
        <v>41893.575219907405</v>
      </c>
      <c r="T3520" s="14">
        <f t="shared" si="329"/>
        <v>41914.38958333333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5">
        <v>2000</v>
      </c>
      <c r="E3521" s="5">
        <v>2027</v>
      </c>
      <c r="F3521" s="12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</v>
      </c>
      <c r="P3521" s="5">
        <f t="shared" si="325"/>
        <v>72.39</v>
      </c>
      <c r="Q3521" s="27" t="str">
        <f t="shared" si="326"/>
        <v>theater</v>
      </c>
      <c r="R3521" s="27" t="str">
        <f t="shared" si="327"/>
        <v>plays</v>
      </c>
      <c r="S3521" s="14">
        <f t="shared" si="328"/>
        <v>42037.390624999993</v>
      </c>
      <c r="T3521" s="14">
        <f t="shared" si="329"/>
        <v>42067.390624999993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5">
        <v>2000</v>
      </c>
      <c r="E3522" s="5">
        <v>2015</v>
      </c>
      <c r="F3522" s="1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101</v>
      </c>
      <c r="P3522" s="5">
        <f t="shared" si="325"/>
        <v>95.95</v>
      </c>
      <c r="Q3522" s="27" t="str">
        <f t="shared" si="326"/>
        <v>theater</v>
      </c>
      <c r="R3522" s="27" t="str">
        <f t="shared" si="327"/>
        <v>plays</v>
      </c>
      <c r="S3522" s="14">
        <f t="shared" si="328"/>
        <v>42227.615879629629</v>
      </c>
      <c r="T3522" s="14">
        <f t="shared" si="329"/>
        <v>42253.365972222215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5">
        <v>350</v>
      </c>
      <c r="E3523" s="5">
        <v>593</v>
      </c>
      <c r="F3523" s="12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ROUND(E3523/D3523,2)*100</f>
        <v>169</v>
      </c>
      <c r="P3523" s="5">
        <f t="shared" ref="P3523:P3586" si="331">IF(L3523=0,0,ROUND(E3523/L3523,2))</f>
        <v>45.62</v>
      </c>
      <c r="Q3523" s="27" t="str">
        <f t="shared" ref="Q3523:Q3586" si="332">IF((FIND("/",N3523,1)&gt;0),
LEFT(N3523,(FIND("/",N3523,1)-1)),N3523)</f>
        <v>theater</v>
      </c>
      <c r="R3523" s="27" t="str">
        <f t="shared" ref="R3523:R3586" si="333">IF((FIND("/",N3523,1)&gt;0),
RIGHT(N3523,(LEN(N3523)-1-LEN(Q3523))),"")</f>
        <v>plays</v>
      </c>
      <c r="S3523" s="14">
        <f t="shared" ref="S3523:S3586" si="334">(((J3523/60)/60)/24)+DATE(1970,1,1)+(-5/24)</f>
        <v>41881.153009259258</v>
      </c>
      <c r="T3523" s="14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5">
        <v>1395</v>
      </c>
      <c r="E3524" s="5">
        <v>1395</v>
      </c>
      <c r="F3524" s="12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5">
        <f t="shared" si="331"/>
        <v>41.03</v>
      </c>
      <c r="Q3524" s="27" t="str">
        <f t="shared" si="332"/>
        <v>theater</v>
      </c>
      <c r="R3524" s="27" t="str">
        <f t="shared" si="333"/>
        <v>plays</v>
      </c>
      <c r="S3524" s="14">
        <f t="shared" si="334"/>
        <v>42234.581550925919</v>
      </c>
      <c r="T3524" s="14">
        <f t="shared" si="335"/>
        <v>42262.212500000001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5">
        <v>4000</v>
      </c>
      <c r="E3525" s="5">
        <v>4546</v>
      </c>
      <c r="F3525" s="12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113.99999999999999</v>
      </c>
      <c r="P3525" s="5">
        <f t="shared" si="331"/>
        <v>56.83</v>
      </c>
      <c r="Q3525" s="27" t="str">
        <f t="shared" si="332"/>
        <v>theater</v>
      </c>
      <c r="R3525" s="27" t="str">
        <f t="shared" si="333"/>
        <v>plays</v>
      </c>
      <c r="S3525" s="14">
        <f t="shared" si="334"/>
        <v>42581.189212962963</v>
      </c>
      <c r="T3525" s="14">
        <f t="shared" si="335"/>
        <v>42638.749999999993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5">
        <v>10000</v>
      </c>
      <c r="E3526" s="5">
        <v>10156</v>
      </c>
      <c r="F3526" s="12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102</v>
      </c>
      <c r="P3526" s="5">
        <f t="shared" si="331"/>
        <v>137.24</v>
      </c>
      <c r="Q3526" s="27" t="str">
        <f t="shared" si="332"/>
        <v>theater</v>
      </c>
      <c r="R3526" s="27" t="str">
        <f t="shared" si="333"/>
        <v>plays</v>
      </c>
      <c r="S3526" s="14">
        <f t="shared" si="334"/>
        <v>41880.555243055554</v>
      </c>
      <c r="T3526" s="14">
        <f t="shared" si="335"/>
        <v>41894.958333333328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5">
        <v>500</v>
      </c>
      <c r="E3527" s="5">
        <v>530</v>
      </c>
      <c r="F3527" s="12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5">
        <f t="shared" si="331"/>
        <v>75.709999999999994</v>
      </c>
      <c r="Q3527" s="27" t="str">
        <f t="shared" si="332"/>
        <v>theater</v>
      </c>
      <c r="R3527" s="27" t="str">
        <f t="shared" si="333"/>
        <v>plays</v>
      </c>
      <c r="S3527" s="14">
        <f t="shared" si="334"/>
        <v>42214.487337962964</v>
      </c>
      <c r="T3527" s="14">
        <f t="shared" si="335"/>
        <v>42225.458333333336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5">
        <v>3300</v>
      </c>
      <c r="E3528" s="5">
        <v>3366</v>
      </c>
      <c r="F3528" s="12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5">
        <f t="shared" si="331"/>
        <v>99</v>
      </c>
      <c r="Q3528" s="27" t="str">
        <f t="shared" si="332"/>
        <v>theater</v>
      </c>
      <c r="R3528" s="27" t="str">
        <f t="shared" si="333"/>
        <v>plays</v>
      </c>
      <c r="S3528" s="14">
        <f t="shared" si="334"/>
        <v>42460.126979166664</v>
      </c>
      <c r="T3528" s="14">
        <f t="shared" si="335"/>
        <v>42488.040972222218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5">
        <v>6000</v>
      </c>
      <c r="E3529" s="5">
        <v>7015</v>
      </c>
      <c r="F3529" s="12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117</v>
      </c>
      <c r="P3529" s="5">
        <f t="shared" si="331"/>
        <v>81.569999999999993</v>
      </c>
      <c r="Q3529" s="27" t="str">
        <f t="shared" si="332"/>
        <v>theater</v>
      </c>
      <c r="R3529" s="27" t="str">
        <f t="shared" si="333"/>
        <v>plays</v>
      </c>
      <c r="S3529" s="14">
        <f t="shared" si="334"/>
        <v>42166.814872685187</v>
      </c>
      <c r="T3529" s="14">
        <f t="shared" si="335"/>
        <v>42195.957638888889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5">
        <v>1650</v>
      </c>
      <c r="E3530" s="5">
        <v>1669</v>
      </c>
      <c r="F3530" s="12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</v>
      </c>
      <c r="P3530" s="5">
        <f t="shared" si="331"/>
        <v>45.11</v>
      </c>
      <c r="Q3530" s="27" t="str">
        <f t="shared" si="332"/>
        <v>theater</v>
      </c>
      <c r="R3530" s="27" t="str">
        <f t="shared" si="333"/>
        <v>plays</v>
      </c>
      <c r="S3530" s="14">
        <f t="shared" si="334"/>
        <v>42733.293032407404</v>
      </c>
      <c r="T3530" s="14">
        <f t="shared" si="335"/>
        <v>42753.293032407404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5">
        <v>500</v>
      </c>
      <c r="E3531" s="5">
        <v>660</v>
      </c>
      <c r="F3531" s="12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5">
        <f t="shared" si="331"/>
        <v>36.67</v>
      </c>
      <c r="Q3531" s="27" t="str">
        <f t="shared" si="332"/>
        <v>theater</v>
      </c>
      <c r="R3531" s="27" t="str">
        <f t="shared" si="333"/>
        <v>plays</v>
      </c>
      <c r="S3531" s="14">
        <f t="shared" si="334"/>
        <v>42177.553449074076</v>
      </c>
      <c r="T3531" s="14">
        <f t="shared" si="335"/>
        <v>42197.833333333336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5">
        <v>2750</v>
      </c>
      <c r="E3532" s="5">
        <v>2750</v>
      </c>
      <c r="F3532" s="1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5">
        <f t="shared" si="331"/>
        <v>125</v>
      </c>
      <c r="Q3532" s="27" t="str">
        <f t="shared" si="332"/>
        <v>theater</v>
      </c>
      <c r="R3532" s="27" t="str">
        <f t="shared" si="333"/>
        <v>plays</v>
      </c>
      <c r="S3532" s="14">
        <f t="shared" si="334"/>
        <v>42442.41501157407</v>
      </c>
      <c r="T3532" s="14">
        <f t="shared" si="335"/>
        <v>42470.624999999993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5">
        <v>1000</v>
      </c>
      <c r="E3533" s="5">
        <v>1280</v>
      </c>
      <c r="F3533" s="12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5">
        <f t="shared" si="331"/>
        <v>49.23</v>
      </c>
      <c r="Q3533" s="27" t="str">
        <f t="shared" si="332"/>
        <v>theater</v>
      </c>
      <c r="R3533" s="27" t="str">
        <f t="shared" si="333"/>
        <v>plays</v>
      </c>
      <c r="S3533" s="14">
        <f t="shared" si="334"/>
        <v>42521.44599537037</v>
      </c>
      <c r="T3533" s="14">
        <f t="shared" si="335"/>
        <v>42551.44599537037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5">
        <v>960</v>
      </c>
      <c r="E3534" s="5">
        <v>1142</v>
      </c>
      <c r="F3534" s="12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119</v>
      </c>
      <c r="P3534" s="5">
        <f t="shared" si="331"/>
        <v>42.3</v>
      </c>
      <c r="Q3534" s="27" t="str">
        <f t="shared" si="332"/>
        <v>theater</v>
      </c>
      <c r="R3534" s="27" t="str">
        <f t="shared" si="333"/>
        <v>plays</v>
      </c>
      <c r="S3534" s="14">
        <f t="shared" si="334"/>
        <v>41884.391516203701</v>
      </c>
      <c r="T3534" s="14">
        <f t="shared" si="335"/>
        <v>41899.957638888889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5">
        <v>500</v>
      </c>
      <c r="E3535" s="5">
        <v>631</v>
      </c>
      <c r="F3535" s="12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</v>
      </c>
      <c r="P3535" s="5">
        <f t="shared" si="331"/>
        <v>78.88</v>
      </c>
      <c r="Q3535" s="27" t="str">
        <f t="shared" si="332"/>
        <v>theater</v>
      </c>
      <c r="R3535" s="27" t="str">
        <f t="shared" si="333"/>
        <v>plays</v>
      </c>
      <c r="S3535" s="14">
        <f t="shared" si="334"/>
        <v>42289.552858796298</v>
      </c>
      <c r="T3535" s="14">
        <f t="shared" si="335"/>
        <v>42319.594525462955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5">
        <v>5000</v>
      </c>
      <c r="E3536" s="5">
        <v>7810</v>
      </c>
      <c r="F3536" s="12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</v>
      </c>
      <c r="P3536" s="5">
        <f t="shared" si="331"/>
        <v>38.28</v>
      </c>
      <c r="Q3536" s="27" t="str">
        <f t="shared" si="332"/>
        <v>theater</v>
      </c>
      <c r="R3536" s="27" t="str">
        <f t="shared" si="333"/>
        <v>plays</v>
      </c>
      <c r="S3536" s="14">
        <f t="shared" si="334"/>
        <v>42243.416932870365</v>
      </c>
      <c r="T3536" s="14">
        <f t="shared" si="335"/>
        <v>42278.416932870365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5">
        <v>2000</v>
      </c>
      <c r="E3537" s="5">
        <v>2063</v>
      </c>
      <c r="F3537" s="12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</v>
      </c>
      <c r="P3537" s="5">
        <f t="shared" si="331"/>
        <v>44.85</v>
      </c>
      <c r="Q3537" s="27" t="str">
        <f t="shared" si="332"/>
        <v>theater</v>
      </c>
      <c r="R3537" s="27" t="str">
        <f t="shared" si="333"/>
        <v>plays</v>
      </c>
      <c r="S3537" s="14">
        <f t="shared" si="334"/>
        <v>42248.431828703695</v>
      </c>
      <c r="T3537" s="14">
        <f t="shared" si="335"/>
        <v>42279.541666666664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5">
        <v>150</v>
      </c>
      <c r="E3538" s="5">
        <v>230</v>
      </c>
      <c r="F3538" s="12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</v>
      </c>
      <c r="P3538" s="5">
        <f t="shared" si="331"/>
        <v>13.53</v>
      </c>
      <c r="Q3538" s="27" t="str">
        <f t="shared" si="332"/>
        <v>theater</v>
      </c>
      <c r="R3538" s="27" t="str">
        <f t="shared" si="333"/>
        <v>plays</v>
      </c>
      <c r="S3538" s="14">
        <f t="shared" si="334"/>
        <v>42328.518807870372</v>
      </c>
      <c r="T3538" s="14">
        <f t="shared" si="335"/>
        <v>42358.290972222218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5">
        <v>675</v>
      </c>
      <c r="E3539" s="5">
        <v>1218</v>
      </c>
      <c r="F3539" s="12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</v>
      </c>
      <c r="P3539" s="5">
        <f t="shared" si="331"/>
        <v>43.5</v>
      </c>
      <c r="Q3539" s="27" t="str">
        <f t="shared" si="332"/>
        <v>theater</v>
      </c>
      <c r="R3539" s="27" t="str">
        <f t="shared" si="333"/>
        <v>plays</v>
      </c>
      <c r="S3539" s="14">
        <f t="shared" si="334"/>
        <v>41923.146018518513</v>
      </c>
      <c r="T3539" s="14">
        <f t="shared" si="335"/>
        <v>41960.124305555553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5">
        <v>2000</v>
      </c>
      <c r="E3540" s="5">
        <v>2569</v>
      </c>
      <c r="F3540" s="12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</v>
      </c>
      <c r="P3540" s="5">
        <f t="shared" si="331"/>
        <v>30.95</v>
      </c>
      <c r="Q3540" s="27" t="str">
        <f t="shared" si="332"/>
        <v>theater</v>
      </c>
      <c r="R3540" s="27" t="str">
        <f t="shared" si="333"/>
        <v>plays</v>
      </c>
      <c r="S3540" s="14">
        <f t="shared" si="334"/>
        <v>42571.212268518517</v>
      </c>
      <c r="T3540" s="14">
        <f t="shared" si="335"/>
        <v>42599.212268518517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5">
        <v>600</v>
      </c>
      <c r="E3541" s="5">
        <v>718</v>
      </c>
      <c r="F3541" s="12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120</v>
      </c>
      <c r="P3541" s="5">
        <f t="shared" si="331"/>
        <v>55.23</v>
      </c>
      <c r="Q3541" s="27" t="str">
        <f t="shared" si="332"/>
        <v>theater</v>
      </c>
      <c r="R3541" s="27" t="str">
        <f t="shared" si="333"/>
        <v>plays</v>
      </c>
      <c r="S3541" s="14">
        <f t="shared" si="334"/>
        <v>42600.547708333332</v>
      </c>
      <c r="T3541" s="14">
        <f t="shared" si="335"/>
        <v>42621.547708333332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5">
        <v>300</v>
      </c>
      <c r="E3542" s="5">
        <v>369</v>
      </c>
      <c r="F3542" s="1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5">
        <f t="shared" si="331"/>
        <v>46.13</v>
      </c>
      <c r="Q3542" s="27" t="str">
        <f t="shared" si="332"/>
        <v>theater</v>
      </c>
      <c r="R3542" s="27" t="str">
        <f t="shared" si="333"/>
        <v>plays</v>
      </c>
      <c r="S3542" s="14">
        <f t="shared" si="334"/>
        <v>42516.795034722221</v>
      </c>
      <c r="T3542" s="14">
        <f t="shared" si="335"/>
        <v>42546.795034722221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5">
        <v>1200</v>
      </c>
      <c r="E3543" s="5">
        <v>1260</v>
      </c>
      <c r="F3543" s="12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5">
        <f t="shared" si="331"/>
        <v>39.380000000000003</v>
      </c>
      <c r="Q3543" s="27" t="str">
        <f t="shared" si="332"/>
        <v>theater</v>
      </c>
      <c r="R3543" s="27" t="str">
        <f t="shared" si="333"/>
        <v>plays</v>
      </c>
      <c r="S3543" s="14">
        <f t="shared" si="334"/>
        <v>42222.521701388883</v>
      </c>
      <c r="T3543" s="14">
        <f t="shared" si="335"/>
        <v>42247.521701388883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5">
        <v>5500</v>
      </c>
      <c r="E3544" s="5">
        <v>5623</v>
      </c>
      <c r="F3544" s="12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</v>
      </c>
      <c r="P3544" s="5">
        <f t="shared" si="331"/>
        <v>66.150000000000006</v>
      </c>
      <c r="Q3544" s="27" t="str">
        <f t="shared" si="332"/>
        <v>theater</v>
      </c>
      <c r="R3544" s="27" t="str">
        <f t="shared" si="333"/>
        <v>plays</v>
      </c>
      <c r="S3544" s="14">
        <f t="shared" si="334"/>
        <v>41829.391458333332</v>
      </c>
      <c r="T3544" s="14">
        <f t="shared" si="335"/>
        <v>41889.391458333332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5">
        <v>1500</v>
      </c>
      <c r="E3545" s="5">
        <v>1570</v>
      </c>
      <c r="F3545" s="12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105</v>
      </c>
      <c r="P3545" s="5">
        <f t="shared" si="331"/>
        <v>54.14</v>
      </c>
      <c r="Q3545" s="27" t="str">
        <f t="shared" si="332"/>
        <v>theater</v>
      </c>
      <c r="R3545" s="27" t="str">
        <f t="shared" si="333"/>
        <v>plays</v>
      </c>
      <c r="S3545" s="14">
        <f t="shared" si="334"/>
        <v>42150.546979166662</v>
      </c>
      <c r="T3545" s="14">
        <f t="shared" si="335"/>
        <v>42180.546979166662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5">
        <v>2500</v>
      </c>
      <c r="E3546" s="5">
        <v>2500</v>
      </c>
      <c r="F3546" s="12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5">
        <f t="shared" si="331"/>
        <v>104.17</v>
      </c>
      <c r="Q3546" s="27" t="str">
        <f t="shared" si="332"/>
        <v>theater</v>
      </c>
      <c r="R3546" s="27" t="str">
        <f t="shared" si="333"/>
        <v>plays</v>
      </c>
      <c r="S3546" s="14">
        <f t="shared" si="334"/>
        <v>42040.623344907406</v>
      </c>
      <c r="T3546" s="14">
        <f t="shared" si="335"/>
        <v>42070.623344907406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5">
        <v>250</v>
      </c>
      <c r="E3547" s="5">
        <v>251</v>
      </c>
      <c r="F3547" s="12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</v>
      </c>
      <c r="P3547" s="5">
        <f t="shared" si="331"/>
        <v>31.38</v>
      </c>
      <c r="Q3547" s="27" t="str">
        <f t="shared" si="332"/>
        <v>theater</v>
      </c>
      <c r="R3547" s="27" t="str">
        <f t="shared" si="333"/>
        <v>plays</v>
      </c>
      <c r="S3547" s="14">
        <f t="shared" si="334"/>
        <v>42075.599062499998</v>
      </c>
      <c r="T3547" s="14">
        <f t="shared" si="335"/>
        <v>42105.599062499998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5">
        <v>1100</v>
      </c>
      <c r="E3548" s="5">
        <v>1125</v>
      </c>
      <c r="F3548" s="12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</v>
      </c>
      <c r="P3548" s="5">
        <f t="shared" si="331"/>
        <v>59.21</v>
      </c>
      <c r="Q3548" s="27" t="str">
        <f t="shared" si="332"/>
        <v>theater</v>
      </c>
      <c r="R3548" s="27" t="str">
        <f t="shared" si="333"/>
        <v>plays</v>
      </c>
      <c r="S3548" s="14">
        <f t="shared" si="334"/>
        <v>42073.452361111107</v>
      </c>
      <c r="T3548" s="14">
        <f t="shared" si="335"/>
        <v>42094.957638888889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5">
        <v>35000</v>
      </c>
      <c r="E3549" s="5">
        <v>40043.25</v>
      </c>
      <c r="F3549" s="12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113.99999999999999</v>
      </c>
      <c r="P3549" s="5">
        <f t="shared" si="331"/>
        <v>119.18</v>
      </c>
      <c r="Q3549" s="27" t="str">
        <f t="shared" si="332"/>
        <v>theater</v>
      </c>
      <c r="R3549" s="27" t="str">
        <f t="shared" si="333"/>
        <v>plays</v>
      </c>
      <c r="S3549" s="14">
        <f t="shared" si="334"/>
        <v>42479.870381944442</v>
      </c>
      <c r="T3549" s="14">
        <f t="shared" si="335"/>
        <v>42503.957638888889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5">
        <v>2100</v>
      </c>
      <c r="E3550" s="5">
        <v>2140</v>
      </c>
      <c r="F3550" s="12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102</v>
      </c>
      <c r="P3550" s="5">
        <f t="shared" si="331"/>
        <v>164.62</v>
      </c>
      <c r="Q3550" s="27" t="str">
        <f t="shared" si="332"/>
        <v>theater</v>
      </c>
      <c r="R3550" s="27" t="str">
        <f t="shared" si="333"/>
        <v>plays</v>
      </c>
      <c r="S3550" s="14">
        <f t="shared" si="334"/>
        <v>42411.733958333331</v>
      </c>
      <c r="T3550" s="14">
        <f t="shared" si="335"/>
        <v>42433.833333333336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5">
        <v>1000</v>
      </c>
      <c r="E3551" s="5">
        <v>1020</v>
      </c>
      <c r="F3551" s="12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5">
        <f t="shared" si="331"/>
        <v>24.29</v>
      </c>
      <c r="Q3551" s="27" t="str">
        <f t="shared" si="332"/>
        <v>theater</v>
      </c>
      <c r="R3551" s="27" t="str">
        <f t="shared" si="333"/>
        <v>plays</v>
      </c>
      <c r="S3551" s="14">
        <f t="shared" si="334"/>
        <v>42223.186030092591</v>
      </c>
      <c r="T3551" s="14">
        <f t="shared" si="335"/>
        <v>42251.186030092591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5">
        <v>2500</v>
      </c>
      <c r="E3552" s="5">
        <v>2620</v>
      </c>
      <c r="F3552" s="1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105</v>
      </c>
      <c r="P3552" s="5">
        <f t="shared" si="331"/>
        <v>40.94</v>
      </c>
      <c r="Q3552" s="27" t="str">
        <f t="shared" si="332"/>
        <v>theater</v>
      </c>
      <c r="R3552" s="27" t="str">
        <f t="shared" si="333"/>
        <v>plays</v>
      </c>
      <c r="S3552" s="14">
        <f t="shared" si="334"/>
        <v>42462.685162037036</v>
      </c>
      <c r="T3552" s="14">
        <f t="shared" si="335"/>
        <v>42492.685162037036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5">
        <v>1500</v>
      </c>
      <c r="E3553" s="5">
        <v>1527.5</v>
      </c>
      <c r="F3553" s="12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102</v>
      </c>
      <c r="P3553" s="5">
        <f t="shared" si="331"/>
        <v>61.1</v>
      </c>
      <c r="Q3553" s="27" t="str">
        <f t="shared" si="332"/>
        <v>theater</v>
      </c>
      <c r="R3553" s="27" t="str">
        <f t="shared" si="333"/>
        <v>plays</v>
      </c>
      <c r="S3553" s="14">
        <f t="shared" si="334"/>
        <v>41753.307523148142</v>
      </c>
      <c r="T3553" s="14">
        <f t="shared" si="335"/>
        <v>41781.713194444441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5">
        <v>773</v>
      </c>
      <c r="E3554" s="5">
        <v>773</v>
      </c>
      <c r="F3554" s="12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5">
        <f t="shared" si="331"/>
        <v>38.65</v>
      </c>
      <c r="Q3554" s="27" t="str">
        <f t="shared" si="332"/>
        <v>theater</v>
      </c>
      <c r="R3554" s="27" t="str">
        <f t="shared" si="333"/>
        <v>plays</v>
      </c>
      <c r="S3554" s="14">
        <f t="shared" si="334"/>
        <v>41788.378749999996</v>
      </c>
      <c r="T3554" s="14">
        <f t="shared" si="335"/>
        <v>41818.378749999996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5">
        <v>5500</v>
      </c>
      <c r="E3555" s="5">
        <v>5845</v>
      </c>
      <c r="F3555" s="12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</v>
      </c>
      <c r="P3555" s="5">
        <f t="shared" si="331"/>
        <v>56.2</v>
      </c>
      <c r="Q3555" s="27" t="str">
        <f t="shared" si="332"/>
        <v>theater</v>
      </c>
      <c r="R3555" s="27" t="str">
        <f t="shared" si="333"/>
        <v>plays</v>
      </c>
      <c r="S3555" s="14">
        <f t="shared" si="334"/>
        <v>42195.820370370369</v>
      </c>
      <c r="T3555" s="14">
        <f t="shared" si="335"/>
        <v>42227.791666666664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5">
        <v>5000</v>
      </c>
      <c r="E3556" s="5">
        <v>5671.11</v>
      </c>
      <c r="F3556" s="12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112.99999999999999</v>
      </c>
      <c r="P3556" s="5">
        <f t="shared" si="331"/>
        <v>107</v>
      </c>
      <c r="Q3556" s="27" t="str">
        <f t="shared" si="332"/>
        <v>theater</v>
      </c>
      <c r="R3556" s="27" t="str">
        <f t="shared" si="333"/>
        <v>plays</v>
      </c>
      <c r="S3556" s="14">
        <f t="shared" si="334"/>
        <v>42015.842118055552</v>
      </c>
      <c r="T3556" s="14">
        <f t="shared" si="335"/>
        <v>42046.499999999993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5">
        <v>2400</v>
      </c>
      <c r="E3557" s="5">
        <v>2400</v>
      </c>
      <c r="F3557" s="12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5">
        <f t="shared" si="331"/>
        <v>171.43</v>
      </c>
      <c r="Q3557" s="27" t="str">
        <f t="shared" si="332"/>
        <v>theater</v>
      </c>
      <c r="R3557" s="27" t="str">
        <f t="shared" si="333"/>
        <v>plays</v>
      </c>
      <c r="S3557" s="14">
        <f t="shared" si="334"/>
        <v>42661.233726851853</v>
      </c>
      <c r="T3557" s="14">
        <f t="shared" si="335"/>
        <v>42691.27539351851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5">
        <v>2200</v>
      </c>
      <c r="E3558" s="5">
        <v>2210</v>
      </c>
      <c r="F3558" s="12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</v>
      </c>
      <c r="P3558" s="5">
        <f t="shared" si="331"/>
        <v>110.5</v>
      </c>
      <c r="Q3558" s="27" t="str">
        <f t="shared" si="332"/>
        <v>theater</v>
      </c>
      <c r="R3558" s="27" t="str">
        <f t="shared" si="333"/>
        <v>plays</v>
      </c>
      <c r="S3558" s="14">
        <f t="shared" si="334"/>
        <v>41808.441249999996</v>
      </c>
      <c r="T3558" s="14">
        <f t="shared" si="335"/>
        <v>41868.441249999996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5">
        <v>100000</v>
      </c>
      <c r="E3559" s="5">
        <v>100036</v>
      </c>
      <c r="F3559" s="12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</v>
      </c>
      <c r="P3559" s="5">
        <f t="shared" si="331"/>
        <v>179.28</v>
      </c>
      <c r="Q3559" s="27" t="str">
        <f t="shared" si="332"/>
        <v>theater</v>
      </c>
      <c r="R3559" s="27" t="str">
        <f t="shared" si="333"/>
        <v>plays</v>
      </c>
      <c r="S3559" s="14">
        <f t="shared" si="334"/>
        <v>41730.068414351852</v>
      </c>
      <c r="T3559" s="14">
        <f t="shared" si="335"/>
        <v>41764.068414351852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5">
        <v>350</v>
      </c>
      <c r="E3560" s="5">
        <v>504</v>
      </c>
      <c r="F3560" s="12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5">
        <f t="shared" si="331"/>
        <v>22.91</v>
      </c>
      <c r="Q3560" s="27" t="str">
        <f t="shared" si="332"/>
        <v>theater</v>
      </c>
      <c r="R3560" s="27" t="str">
        <f t="shared" si="333"/>
        <v>plays</v>
      </c>
      <c r="S3560" s="14">
        <f t="shared" si="334"/>
        <v>42139.608506944445</v>
      </c>
      <c r="T3560" s="14">
        <f t="shared" si="335"/>
        <v>42181.666666666664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5">
        <v>1000</v>
      </c>
      <c r="E3561" s="5">
        <v>1035</v>
      </c>
      <c r="F3561" s="12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104</v>
      </c>
      <c r="P3561" s="5">
        <f t="shared" si="331"/>
        <v>43.13</v>
      </c>
      <c r="Q3561" s="27" t="str">
        <f t="shared" si="332"/>
        <v>theater</v>
      </c>
      <c r="R3561" s="27" t="str">
        <f t="shared" si="333"/>
        <v>plays</v>
      </c>
      <c r="S3561" s="14">
        <f t="shared" si="334"/>
        <v>42193.887824074067</v>
      </c>
      <c r="T3561" s="14">
        <f t="shared" si="335"/>
        <v>42216.165277777771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5">
        <v>3200</v>
      </c>
      <c r="E3562" s="5">
        <v>3470</v>
      </c>
      <c r="F3562" s="1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</v>
      </c>
      <c r="P3562" s="5">
        <f t="shared" si="331"/>
        <v>46.89</v>
      </c>
      <c r="Q3562" s="27" t="str">
        <f t="shared" si="332"/>
        <v>theater</v>
      </c>
      <c r="R3562" s="27" t="str">
        <f t="shared" si="333"/>
        <v>plays</v>
      </c>
      <c r="S3562" s="14">
        <f t="shared" si="334"/>
        <v>42115.681319444448</v>
      </c>
      <c r="T3562" s="14">
        <f t="shared" si="335"/>
        <v>42150.906249999993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5">
        <v>2500</v>
      </c>
      <c r="E3563" s="5">
        <v>2560</v>
      </c>
      <c r="F3563" s="12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</v>
      </c>
      <c r="P3563" s="5">
        <f t="shared" si="331"/>
        <v>47.41</v>
      </c>
      <c r="Q3563" s="27" t="str">
        <f t="shared" si="332"/>
        <v>theater</v>
      </c>
      <c r="R3563" s="27" t="str">
        <f t="shared" si="333"/>
        <v>plays</v>
      </c>
      <c r="S3563" s="14">
        <f t="shared" si="334"/>
        <v>42203.471967592595</v>
      </c>
      <c r="T3563" s="14">
        <f t="shared" si="335"/>
        <v>42221.566666666658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5">
        <v>315</v>
      </c>
      <c r="E3564" s="5">
        <v>469</v>
      </c>
      <c r="F3564" s="12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149</v>
      </c>
      <c r="P3564" s="5">
        <f t="shared" si="331"/>
        <v>15.13</v>
      </c>
      <c r="Q3564" s="27" t="str">
        <f t="shared" si="332"/>
        <v>theater</v>
      </c>
      <c r="R3564" s="27" t="str">
        <f t="shared" si="333"/>
        <v>plays</v>
      </c>
      <c r="S3564" s="14">
        <f t="shared" si="334"/>
        <v>42433.553553240738</v>
      </c>
      <c r="T3564" s="14">
        <f t="shared" si="335"/>
        <v>42442.708333333336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5">
        <v>500</v>
      </c>
      <c r="E3565" s="5">
        <v>527.45000000000005</v>
      </c>
      <c r="F3565" s="12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</v>
      </c>
      <c r="P3565" s="5">
        <f t="shared" si="331"/>
        <v>21.1</v>
      </c>
      <c r="Q3565" s="27" t="str">
        <f t="shared" si="332"/>
        <v>theater</v>
      </c>
      <c r="R3565" s="27" t="str">
        <f t="shared" si="333"/>
        <v>plays</v>
      </c>
      <c r="S3565" s="14">
        <f t="shared" si="334"/>
        <v>42555.46361111111</v>
      </c>
      <c r="T3565" s="14">
        <f t="shared" si="335"/>
        <v>42583.583333333336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5">
        <v>1000</v>
      </c>
      <c r="E3566" s="5">
        <v>1005</v>
      </c>
      <c r="F3566" s="12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101</v>
      </c>
      <c r="P3566" s="5">
        <f t="shared" si="331"/>
        <v>59.12</v>
      </c>
      <c r="Q3566" s="27" t="str">
        <f t="shared" si="332"/>
        <v>theater</v>
      </c>
      <c r="R3566" s="27" t="str">
        <f t="shared" si="333"/>
        <v>plays</v>
      </c>
      <c r="S3566" s="14">
        <f t="shared" si="334"/>
        <v>42236.414918981485</v>
      </c>
      <c r="T3566" s="14">
        <f t="shared" si="335"/>
        <v>42282.458333333336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5">
        <v>900</v>
      </c>
      <c r="E3567" s="5">
        <v>1175</v>
      </c>
      <c r="F3567" s="12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131</v>
      </c>
      <c r="P3567" s="5">
        <f t="shared" si="331"/>
        <v>97.92</v>
      </c>
      <c r="Q3567" s="27" t="str">
        <f t="shared" si="332"/>
        <v>theater</v>
      </c>
      <c r="R3567" s="27" t="str">
        <f t="shared" si="333"/>
        <v>plays</v>
      </c>
      <c r="S3567" s="14">
        <f t="shared" si="334"/>
        <v>41974.534814814811</v>
      </c>
      <c r="T3567" s="14">
        <f t="shared" si="335"/>
        <v>42004.534814814811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5">
        <v>2000</v>
      </c>
      <c r="E3568" s="5">
        <v>2095</v>
      </c>
      <c r="F3568" s="12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105</v>
      </c>
      <c r="P3568" s="5">
        <f t="shared" si="331"/>
        <v>55.13</v>
      </c>
      <c r="Q3568" s="27" t="str">
        <f t="shared" si="332"/>
        <v>theater</v>
      </c>
      <c r="R3568" s="27" t="str">
        <f t="shared" si="333"/>
        <v>plays</v>
      </c>
      <c r="S3568" s="14">
        <f t="shared" si="334"/>
        <v>41997.299571759257</v>
      </c>
      <c r="T3568" s="14">
        <f t="shared" si="335"/>
        <v>42027.299571759257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5">
        <v>1000</v>
      </c>
      <c r="E3569" s="5">
        <v>1088</v>
      </c>
      <c r="F3569" s="12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109.00000000000001</v>
      </c>
      <c r="P3569" s="5">
        <f t="shared" si="331"/>
        <v>26.54</v>
      </c>
      <c r="Q3569" s="27" t="str">
        <f t="shared" si="332"/>
        <v>theater</v>
      </c>
      <c r="R3569" s="27" t="str">
        <f t="shared" si="333"/>
        <v>plays</v>
      </c>
      <c r="S3569" s="14">
        <f t="shared" si="334"/>
        <v>42135.602361111109</v>
      </c>
      <c r="T3569" s="14">
        <f t="shared" si="335"/>
        <v>42165.602361111109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5">
        <v>1000</v>
      </c>
      <c r="E3570" s="5">
        <v>1110</v>
      </c>
      <c r="F3570" s="12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5">
        <f t="shared" si="331"/>
        <v>58.42</v>
      </c>
      <c r="Q3570" s="27" t="str">
        <f t="shared" si="332"/>
        <v>theater</v>
      </c>
      <c r="R3570" s="27" t="str">
        <f t="shared" si="333"/>
        <v>plays</v>
      </c>
      <c r="S3570" s="14">
        <f t="shared" si="334"/>
        <v>41869.532337962963</v>
      </c>
      <c r="T3570" s="14">
        <f t="shared" si="335"/>
        <v>41899.532337962963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5">
        <v>5000</v>
      </c>
      <c r="E3571" s="5">
        <v>5024</v>
      </c>
      <c r="F3571" s="12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</v>
      </c>
      <c r="P3571" s="5">
        <f t="shared" si="331"/>
        <v>122.54</v>
      </c>
      <c r="Q3571" s="27" t="str">
        <f t="shared" si="332"/>
        <v>theater</v>
      </c>
      <c r="R3571" s="27" t="str">
        <f t="shared" si="333"/>
        <v>plays</v>
      </c>
      <c r="S3571" s="14">
        <f t="shared" si="334"/>
        <v>41982.480277777773</v>
      </c>
      <c r="T3571" s="14">
        <f t="shared" si="335"/>
        <v>42012.480277777773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5">
        <v>2000</v>
      </c>
      <c r="E3572" s="5">
        <v>2287</v>
      </c>
      <c r="F3572" s="1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113.99999999999999</v>
      </c>
      <c r="P3572" s="5">
        <f t="shared" si="331"/>
        <v>87.96</v>
      </c>
      <c r="Q3572" s="27" t="str">
        <f t="shared" si="332"/>
        <v>theater</v>
      </c>
      <c r="R3572" s="27" t="str">
        <f t="shared" si="333"/>
        <v>plays</v>
      </c>
      <c r="S3572" s="14">
        <f t="shared" si="334"/>
        <v>41976.123645833337</v>
      </c>
      <c r="T3572" s="14">
        <f t="shared" si="335"/>
        <v>42004.083333333336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5">
        <v>1500</v>
      </c>
      <c r="E3573" s="5">
        <v>1831</v>
      </c>
      <c r="F3573" s="12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</v>
      </c>
      <c r="P3573" s="5">
        <f t="shared" si="331"/>
        <v>73.239999999999995</v>
      </c>
      <c r="Q3573" s="27" t="str">
        <f t="shared" si="332"/>
        <v>theater</v>
      </c>
      <c r="R3573" s="27" t="str">
        <f t="shared" si="333"/>
        <v>plays</v>
      </c>
      <c r="S3573" s="14">
        <f t="shared" si="334"/>
        <v>41912.650613425925</v>
      </c>
      <c r="T3573" s="14">
        <f t="shared" si="335"/>
        <v>41942.650613425925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5">
        <v>500</v>
      </c>
      <c r="E3574" s="5">
        <v>500</v>
      </c>
      <c r="F3574" s="12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5">
        <f t="shared" si="331"/>
        <v>55.56</v>
      </c>
      <c r="Q3574" s="27" t="str">
        <f t="shared" si="332"/>
        <v>theater</v>
      </c>
      <c r="R3574" s="27" t="str">
        <f t="shared" si="333"/>
        <v>plays</v>
      </c>
      <c r="S3574" s="14">
        <f t="shared" si="334"/>
        <v>42146.36206018518</v>
      </c>
      <c r="T3574" s="14">
        <f t="shared" si="335"/>
        <v>42176.36206018518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5">
        <v>3000</v>
      </c>
      <c r="E3575" s="5">
        <v>3084</v>
      </c>
      <c r="F3575" s="12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103</v>
      </c>
      <c r="P3575" s="5">
        <f t="shared" si="331"/>
        <v>39.54</v>
      </c>
      <c r="Q3575" s="27" t="str">
        <f t="shared" si="332"/>
        <v>theater</v>
      </c>
      <c r="R3575" s="27" t="str">
        <f t="shared" si="333"/>
        <v>plays</v>
      </c>
      <c r="S3575" s="14">
        <f t="shared" si="334"/>
        <v>41921.167199074072</v>
      </c>
      <c r="T3575" s="14">
        <f t="shared" si="335"/>
        <v>41951.208865740737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5">
        <v>5800</v>
      </c>
      <c r="E3576" s="5">
        <v>6155</v>
      </c>
      <c r="F3576" s="12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</v>
      </c>
      <c r="P3576" s="5">
        <f t="shared" si="331"/>
        <v>136.78</v>
      </c>
      <c r="Q3576" s="27" t="str">
        <f t="shared" si="332"/>
        <v>theater</v>
      </c>
      <c r="R3576" s="27" t="str">
        <f t="shared" si="333"/>
        <v>plays</v>
      </c>
      <c r="S3576" s="14">
        <f t="shared" si="334"/>
        <v>41926.734351851846</v>
      </c>
      <c r="T3576" s="14">
        <f t="shared" si="335"/>
        <v>41956.776018518511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5">
        <v>10000</v>
      </c>
      <c r="E3577" s="5">
        <v>10133</v>
      </c>
      <c r="F3577" s="12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</v>
      </c>
      <c r="P3577" s="5">
        <f t="shared" si="331"/>
        <v>99.34</v>
      </c>
      <c r="Q3577" s="27" t="str">
        <f t="shared" si="332"/>
        <v>theater</v>
      </c>
      <c r="R3577" s="27" t="str">
        <f t="shared" si="333"/>
        <v>plays</v>
      </c>
      <c r="S3577" s="14">
        <f t="shared" si="334"/>
        <v>42561.575543981475</v>
      </c>
      <c r="T3577" s="14">
        <f t="shared" si="335"/>
        <v>42592.957638888889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5">
        <v>100</v>
      </c>
      <c r="E3578" s="5">
        <v>100</v>
      </c>
      <c r="F3578" s="12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5">
        <f t="shared" si="331"/>
        <v>20</v>
      </c>
      <c r="Q3578" s="27" t="str">
        <f t="shared" si="332"/>
        <v>theater</v>
      </c>
      <c r="R3578" s="27" t="str">
        <f t="shared" si="333"/>
        <v>plays</v>
      </c>
      <c r="S3578" s="14">
        <f t="shared" si="334"/>
        <v>42649.340902777774</v>
      </c>
      <c r="T3578" s="14">
        <f t="shared" si="335"/>
        <v>42709.382569444446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5">
        <v>600</v>
      </c>
      <c r="E3579" s="5">
        <v>780</v>
      </c>
      <c r="F3579" s="12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5">
        <f t="shared" si="331"/>
        <v>28.89</v>
      </c>
      <c r="Q3579" s="27" t="str">
        <f t="shared" si="332"/>
        <v>theater</v>
      </c>
      <c r="R3579" s="27" t="str">
        <f t="shared" si="333"/>
        <v>plays</v>
      </c>
      <c r="S3579" s="14">
        <f t="shared" si="334"/>
        <v>42093.578506944446</v>
      </c>
      <c r="T3579" s="14">
        <f t="shared" si="335"/>
        <v>42120.061111111114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5">
        <v>1500</v>
      </c>
      <c r="E3580" s="5">
        <v>1500.2</v>
      </c>
      <c r="F3580" s="12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</v>
      </c>
      <c r="P3580" s="5">
        <f t="shared" si="331"/>
        <v>40.549999999999997</v>
      </c>
      <c r="Q3580" s="27" t="str">
        <f t="shared" si="332"/>
        <v>theater</v>
      </c>
      <c r="R3580" s="27" t="str">
        <f t="shared" si="333"/>
        <v>plays</v>
      </c>
      <c r="S3580" s="14">
        <f t="shared" si="334"/>
        <v>42460.525196759256</v>
      </c>
      <c r="T3580" s="14">
        <f t="shared" si="335"/>
        <v>42490.525196759256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5">
        <v>500</v>
      </c>
      <c r="E3581" s="5">
        <v>500</v>
      </c>
      <c r="F3581" s="12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5">
        <f t="shared" si="331"/>
        <v>35.71</v>
      </c>
      <c r="Q3581" s="27" t="str">
        <f t="shared" si="332"/>
        <v>theater</v>
      </c>
      <c r="R3581" s="27" t="str">
        <f t="shared" si="333"/>
        <v>plays</v>
      </c>
      <c r="S3581" s="14">
        <f t="shared" si="334"/>
        <v>42430.553888888891</v>
      </c>
      <c r="T3581" s="14">
        <f t="shared" si="335"/>
        <v>42460.51222222222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5">
        <v>900</v>
      </c>
      <c r="E3582" s="5">
        <v>1025</v>
      </c>
      <c r="F3582" s="1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113.99999999999999</v>
      </c>
      <c r="P3582" s="5">
        <f t="shared" si="331"/>
        <v>37.96</v>
      </c>
      <c r="Q3582" s="27" t="str">
        <f t="shared" si="332"/>
        <v>theater</v>
      </c>
      <c r="R3582" s="27" t="str">
        <f t="shared" si="333"/>
        <v>plays</v>
      </c>
      <c r="S3582" s="14">
        <f t="shared" si="334"/>
        <v>42025.967847222222</v>
      </c>
      <c r="T3582" s="14">
        <f t="shared" si="335"/>
        <v>42063.999305555553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5">
        <v>1500</v>
      </c>
      <c r="E3583" s="5">
        <v>1500</v>
      </c>
      <c r="F3583" s="12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5">
        <f t="shared" si="331"/>
        <v>33.33</v>
      </c>
      <c r="Q3583" s="27" t="str">
        <f t="shared" si="332"/>
        <v>theater</v>
      </c>
      <c r="R3583" s="27" t="str">
        <f t="shared" si="333"/>
        <v>plays</v>
      </c>
      <c r="S3583" s="14">
        <f t="shared" si="334"/>
        <v>41836.26284722222</v>
      </c>
      <c r="T3583" s="14">
        <f t="shared" si="335"/>
        <v>41850.26284722222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5">
        <v>1000</v>
      </c>
      <c r="E3584" s="5">
        <v>2870</v>
      </c>
      <c r="F3584" s="12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5">
        <f t="shared" si="331"/>
        <v>58.57</v>
      </c>
      <c r="Q3584" s="27" t="str">
        <f t="shared" si="332"/>
        <v>theater</v>
      </c>
      <c r="R3584" s="27" t="str">
        <f t="shared" si="333"/>
        <v>plays</v>
      </c>
      <c r="S3584" s="14">
        <f t="shared" si="334"/>
        <v>42450.887523148143</v>
      </c>
      <c r="T3584" s="14">
        <f t="shared" si="335"/>
        <v>42464.887523148143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5">
        <v>3000</v>
      </c>
      <c r="E3585" s="5">
        <v>3255</v>
      </c>
      <c r="F3585" s="12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109.00000000000001</v>
      </c>
      <c r="P3585" s="5">
        <f t="shared" si="331"/>
        <v>135.63</v>
      </c>
      <c r="Q3585" s="27" t="str">
        <f t="shared" si="332"/>
        <v>theater</v>
      </c>
      <c r="R3585" s="27" t="str">
        <f t="shared" si="333"/>
        <v>plays</v>
      </c>
      <c r="S3585" s="14">
        <f t="shared" si="334"/>
        <v>42418.217650462961</v>
      </c>
      <c r="T3585" s="14">
        <f t="shared" si="335"/>
        <v>42478.175983796296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5">
        <v>3000</v>
      </c>
      <c r="E3586" s="5">
        <v>3465</v>
      </c>
      <c r="F3586" s="12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115.99999999999999</v>
      </c>
      <c r="P3586" s="5">
        <f t="shared" si="331"/>
        <v>30.94</v>
      </c>
      <c r="Q3586" s="27" t="str">
        <f t="shared" si="332"/>
        <v>theater</v>
      </c>
      <c r="R3586" s="27" t="str">
        <f t="shared" si="333"/>
        <v>plays</v>
      </c>
      <c r="S3586" s="14">
        <f t="shared" si="334"/>
        <v>42168.108148148145</v>
      </c>
      <c r="T3586" s="14">
        <f t="shared" si="335"/>
        <v>42198.108148148145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5">
        <v>3400</v>
      </c>
      <c r="E3587" s="5">
        <v>4050</v>
      </c>
      <c r="F3587" s="12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ROUND(E3587/D3587,2)*100</f>
        <v>119</v>
      </c>
      <c r="P3587" s="5">
        <f t="shared" ref="P3587:P3650" si="337">IF(L3587=0,0,ROUND(E3587/L3587,2))</f>
        <v>176.09</v>
      </c>
      <c r="Q3587" s="27" t="str">
        <f t="shared" ref="Q3587:Q3650" si="338">IF((FIND("/",N3587,1)&gt;0),
LEFT(N3587,(FIND("/",N3587,1)-1)),N3587)</f>
        <v>theater</v>
      </c>
      <c r="R3587" s="27" t="str">
        <f t="shared" ref="R3587:R3650" si="339">IF((FIND("/",N3587,1)&gt;0),
RIGHT(N3587,(LEN(N3587)-1-LEN(Q3587))),"")</f>
        <v>plays</v>
      </c>
      <c r="S3587" s="14">
        <f t="shared" ref="S3587:S3650" si="340">(((J3587/60)/60)/24)+DATE(1970,1,1)+(-5/24)</f>
        <v>41964.507986111108</v>
      </c>
      <c r="T3587" s="14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5">
        <v>7500</v>
      </c>
      <c r="E3588" s="5">
        <v>8207</v>
      </c>
      <c r="F3588" s="12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109.00000000000001</v>
      </c>
      <c r="P3588" s="5">
        <f t="shared" si="337"/>
        <v>151.97999999999999</v>
      </c>
      <c r="Q3588" s="27" t="str">
        <f t="shared" si="338"/>
        <v>theater</v>
      </c>
      <c r="R3588" s="27" t="str">
        <f t="shared" si="339"/>
        <v>plays</v>
      </c>
      <c r="S3588" s="14">
        <f t="shared" si="340"/>
        <v>42576.489236111105</v>
      </c>
      <c r="T3588" s="14">
        <f t="shared" si="341"/>
        <v>42636.489236111105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5">
        <v>500</v>
      </c>
      <c r="E3589" s="5">
        <v>633</v>
      </c>
      <c r="F3589" s="12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127</v>
      </c>
      <c r="P3589" s="5">
        <f t="shared" si="337"/>
        <v>22.61</v>
      </c>
      <c r="Q3589" s="27" t="str">
        <f t="shared" si="338"/>
        <v>theater</v>
      </c>
      <c r="R3589" s="27" t="str">
        <f t="shared" si="339"/>
        <v>plays</v>
      </c>
      <c r="S3589" s="14">
        <f t="shared" si="340"/>
        <v>42503.331643518519</v>
      </c>
      <c r="T3589" s="14">
        <f t="shared" si="341"/>
        <v>42548.583333333336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5">
        <v>200</v>
      </c>
      <c r="E3590" s="5">
        <v>201</v>
      </c>
      <c r="F3590" s="12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101</v>
      </c>
      <c r="P3590" s="5">
        <f t="shared" si="337"/>
        <v>18.27</v>
      </c>
      <c r="Q3590" s="27" t="str">
        <f t="shared" si="338"/>
        <v>theater</v>
      </c>
      <c r="R3590" s="27" t="str">
        <f t="shared" si="339"/>
        <v>plays</v>
      </c>
      <c r="S3590" s="14">
        <f t="shared" si="340"/>
        <v>42101.620486111111</v>
      </c>
      <c r="T3590" s="14">
        <f t="shared" si="341"/>
        <v>42123.749999999993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5">
        <v>4000</v>
      </c>
      <c r="E3591" s="5">
        <v>5100</v>
      </c>
      <c r="F3591" s="12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128</v>
      </c>
      <c r="P3591" s="5">
        <f t="shared" si="337"/>
        <v>82.26</v>
      </c>
      <c r="Q3591" s="27" t="str">
        <f t="shared" si="338"/>
        <v>theater</v>
      </c>
      <c r="R3591" s="27" t="str">
        <f t="shared" si="339"/>
        <v>plays</v>
      </c>
      <c r="S3591" s="14">
        <f t="shared" si="340"/>
        <v>42125.439201388886</v>
      </c>
      <c r="T3591" s="14">
        <f t="shared" si="341"/>
        <v>42150.439201388886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5">
        <v>5000</v>
      </c>
      <c r="E3592" s="5">
        <v>5003</v>
      </c>
      <c r="F3592" s="1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</v>
      </c>
      <c r="P3592" s="5">
        <f t="shared" si="337"/>
        <v>68.53</v>
      </c>
      <c r="Q3592" s="27" t="str">
        <f t="shared" si="338"/>
        <v>theater</v>
      </c>
      <c r="R3592" s="27" t="str">
        <f t="shared" si="339"/>
        <v>plays</v>
      </c>
      <c r="S3592" s="14">
        <f t="shared" si="340"/>
        <v>41902.125393518516</v>
      </c>
      <c r="T3592" s="14">
        <f t="shared" si="341"/>
        <v>41932.125393518516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5">
        <v>700</v>
      </c>
      <c r="E3593" s="5">
        <v>1225</v>
      </c>
      <c r="F3593" s="12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5">
        <f t="shared" si="337"/>
        <v>68.06</v>
      </c>
      <c r="Q3593" s="27" t="str">
        <f t="shared" si="338"/>
        <v>theater</v>
      </c>
      <c r="R3593" s="27" t="str">
        <f t="shared" si="339"/>
        <v>plays</v>
      </c>
      <c r="S3593" s="14">
        <f t="shared" si="340"/>
        <v>42003.74009259259</v>
      </c>
      <c r="T3593" s="14">
        <f t="shared" si="341"/>
        <v>42027.999305555553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5">
        <v>2000</v>
      </c>
      <c r="E3594" s="5">
        <v>2545</v>
      </c>
      <c r="F3594" s="12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</v>
      </c>
      <c r="P3594" s="5">
        <f t="shared" si="337"/>
        <v>72.709999999999994</v>
      </c>
      <c r="Q3594" s="27" t="str">
        <f t="shared" si="338"/>
        <v>theater</v>
      </c>
      <c r="R3594" s="27" t="str">
        <f t="shared" si="339"/>
        <v>plays</v>
      </c>
      <c r="S3594" s="14">
        <f t="shared" si="340"/>
        <v>41988.621608796289</v>
      </c>
      <c r="T3594" s="14">
        <f t="shared" si="341"/>
        <v>42045.999305555553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5">
        <v>3000</v>
      </c>
      <c r="E3595" s="5">
        <v>3319</v>
      </c>
      <c r="F3595" s="12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111.00000000000001</v>
      </c>
      <c r="P3595" s="5">
        <f t="shared" si="337"/>
        <v>77.19</v>
      </c>
      <c r="Q3595" s="27" t="str">
        <f t="shared" si="338"/>
        <v>theater</v>
      </c>
      <c r="R3595" s="27" t="str">
        <f t="shared" si="339"/>
        <v>plays</v>
      </c>
      <c r="S3595" s="14">
        <f t="shared" si="340"/>
        <v>41974.690266203703</v>
      </c>
      <c r="T3595" s="14">
        <f t="shared" si="341"/>
        <v>42009.643055555549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5">
        <v>1600</v>
      </c>
      <c r="E3596" s="5">
        <v>2015</v>
      </c>
      <c r="F3596" s="12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126</v>
      </c>
      <c r="P3596" s="5">
        <f t="shared" si="337"/>
        <v>55.97</v>
      </c>
      <c r="Q3596" s="27" t="str">
        <f t="shared" si="338"/>
        <v>theater</v>
      </c>
      <c r="R3596" s="27" t="str">
        <f t="shared" si="339"/>
        <v>plays</v>
      </c>
      <c r="S3596" s="14">
        <f t="shared" si="340"/>
        <v>42591.858587962961</v>
      </c>
      <c r="T3596" s="14">
        <f t="shared" si="341"/>
        <v>42616.858587962961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5">
        <v>2600</v>
      </c>
      <c r="E3597" s="5">
        <v>3081</v>
      </c>
      <c r="F3597" s="12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119</v>
      </c>
      <c r="P3597" s="5">
        <f t="shared" si="337"/>
        <v>49.69</v>
      </c>
      <c r="Q3597" s="27" t="str">
        <f t="shared" si="338"/>
        <v>theater</v>
      </c>
      <c r="R3597" s="27" t="str">
        <f t="shared" si="339"/>
        <v>plays</v>
      </c>
      <c r="S3597" s="14">
        <f t="shared" si="340"/>
        <v>42049.800034722219</v>
      </c>
      <c r="T3597" s="14">
        <f t="shared" si="341"/>
        <v>42076.082638888889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5">
        <v>1100</v>
      </c>
      <c r="E3598" s="5">
        <v>1185</v>
      </c>
      <c r="F3598" s="12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108</v>
      </c>
      <c r="P3598" s="5">
        <f t="shared" si="337"/>
        <v>79</v>
      </c>
      <c r="Q3598" s="27" t="str">
        <f t="shared" si="338"/>
        <v>theater</v>
      </c>
      <c r="R3598" s="27" t="str">
        <f t="shared" si="339"/>
        <v>plays</v>
      </c>
      <c r="S3598" s="14">
        <f t="shared" si="340"/>
        <v>41856.506736111107</v>
      </c>
      <c r="T3598" s="14">
        <f t="shared" si="341"/>
        <v>41877.506736111107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5">
        <v>2500</v>
      </c>
      <c r="E3599" s="5">
        <v>2565</v>
      </c>
      <c r="F3599" s="12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103</v>
      </c>
      <c r="P3599" s="5">
        <f t="shared" si="337"/>
        <v>77.73</v>
      </c>
      <c r="Q3599" s="27" t="str">
        <f t="shared" si="338"/>
        <v>theater</v>
      </c>
      <c r="R3599" s="27" t="str">
        <f t="shared" si="339"/>
        <v>plays</v>
      </c>
      <c r="S3599" s="14">
        <f t="shared" si="340"/>
        <v>42417.377199074072</v>
      </c>
      <c r="T3599" s="14">
        <f t="shared" si="341"/>
        <v>42432.040972222218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5">
        <v>1000</v>
      </c>
      <c r="E3600" s="5">
        <v>1101</v>
      </c>
      <c r="F3600" s="12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110.00000000000001</v>
      </c>
      <c r="P3600" s="5">
        <f t="shared" si="337"/>
        <v>40.78</v>
      </c>
      <c r="Q3600" s="27" t="str">
        <f t="shared" si="338"/>
        <v>theater</v>
      </c>
      <c r="R3600" s="27" t="str">
        <f t="shared" si="339"/>
        <v>plays</v>
      </c>
      <c r="S3600" s="14">
        <f t="shared" si="340"/>
        <v>41866.590532407405</v>
      </c>
      <c r="T3600" s="14">
        <f t="shared" si="341"/>
        <v>41884.999305555553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5">
        <v>500</v>
      </c>
      <c r="E3601" s="5">
        <v>1010</v>
      </c>
      <c r="F3601" s="12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5">
        <f t="shared" si="337"/>
        <v>59.41</v>
      </c>
      <c r="Q3601" s="27" t="str">
        <f t="shared" si="338"/>
        <v>theater</v>
      </c>
      <c r="R3601" s="27" t="str">
        <f t="shared" si="339"/>
        <v>plays</v>
      </c>
      <c r="S3601" s="14">
        <f t="shared" si="340"/>
        <v>42220.586539351854</v>
      </c>
      <c r="T3601" s="14">
        <f t="shared" si="341"/>
        <v>42245.791666666664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5">
        <v>10</v>
      </c>
      <c r="E3602" s="5">
        <v>13</v>
      </c>
      <c r="F3602" s="1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5">
        <f t="shared" si="337"/>
        <v>3.25</v>
      </c>
      <c r="Q3602" s="27" t="str">
        <f t="shared" si="338"/>
        <v>theater</v>
      </c>
      <c r="R3602" s="27" t="str">
        <f t="shared" si="339"/>
        <v>plays</v>
      </c>
      <c r="S3602" s="14">
        <f t="shared" si="340"/>
        <v>42628.640787037039</v>
      </c>
      <c r="T3602" s="14">
        <f t="shared" si="341"/>
        <v>42656.640787037039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5">
        <v>2000</v>
      </c>
      <c r="E3603" s="5">
        <v>2087</v>
      </c>
      <c r="F3603" s="12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</v>
      </c>
      <c r="P3603" s="5">
        <f t="shared" si="337"/>
        <v>39.380000000000003</v>
      </c>
      <c r="Q3603" s="27" t="str">
        <f t="shared" si="338"/>
        <v>theater</v>
      </c>
      <c r="R3603" s="27" t="str">
        <f t="shared" si="339"/>
        <v>plays</v>
      </c>
      <c r="S3603" s="14">
        <f t="shared" si="340"/>
        <v>41990.790300925924</v>
      </c>
      <c r="T3603" s="14">
        <f t="shared" si="341"/>
        <v>42020.790300925924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5">
        <v>4000</v>
      </c>
      <c r="E3604" s="5">
        <v>4002</v>
      </c>
      <c r="F3604" s="12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</v>
      </c>
      <c r="P3604" s="5">
        <f t="shared" si="337"/>
        <v>81.67</v>
      </c>
      <c r="Q3604" s="27" t="str">
        <f t="shared" si="338"/>
        <v>theater</v>
      </c>
      <c r="R3604" s="27" t="str">
        <f t="shared" si="339"/>
        <v>plays</v>
      </c>
      <c r="S3604" s="14">
        <f t="shared" si="340"/>
        <v>42447.68609953703</v>
      </c>
      <c r="T3604" s="14">
        <f t="shared" si="341"/>
        <v>42507.68609953703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5">
        <v>1500</v>
      </c>
      <c r="E3605" s="5">
        <v>2560</v>
      </c>
      <c r="F3605" s="12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171</v>
      </c>
      <c r="P3605" s="5">
        <f t="shared" si="337"/>
        <v>44.91</v>
      </c>
      <c r="Q3605" s="27" t="str">
        <f t="shared" si="338"/>
        <v>theater</v>
      </c>
      <c r="R3605" s="27" t="str">
        <f t="shared" si="339"/>
        <v>plays</v>
      </c>
      <c r="S3605" s="14">
        <f t="shared" si="340"/>
        <v>42283.656018518515</v>
      </c>
      <c r="T3605" s="14">
        <f t="shared" si="341"/>
        <v>42313.697685185187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5">
        <v>3000</v>
      </c>
      <c r="E3606" s="5">
        <v>3385</v>
      </c>
      <c r="F3606" s="12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112.99999999999999</v>
      </c>
      <c r="P3606" s="5">
        <f t="shared" si="337"/>
        <v>49.06</v>
      </c>
      <c r="Q3606" s="27" t="str">
        <f t="shared" si="338"/>
        <v>theater</v>
      </c>
      <c r="R3606" s="27" t="str">
        <f t="shared" si="339"/>
        <v>plays</v>
      </c>
      <c r="S3606" s="14">
        <f t="shared" si="340"/>
        <v>42482.80736111111</v>
      </c>
      <c r="T3606" s="14">
        <f t="shared" si="341"/>
        <v>42489.082638888889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5">
        <v>250</v>
      </c>
      <c r="E3607" s="5">
        <v>460</v>
      </c>
      <c r="F3607" s="12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5">
        <f t="shared" si="337"/>
        <v>30.67</v>
      </c>
      <c r="Q3607" s="27" t="str">
        <f t="shared" si="338"/>
        <v>theater</v>
      </c>
      <c r="R3607" s="27" t="str">
        <f t="shared" si="339"/>
        <v>plays</v>
      </c>
      <c r="S3607" s="14">
        <f t="shared" si="340"/>
        <v>42383.584791666661</v>
      </c>
      <c r="T3607" s="14">
        <f t="shared" si="341"/>
        <v>42413.584791666661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5">
        <v>3000</v>
      </c>
      <c r="E3608" s="5">
        <v>3908</v>
      </c>
      <c r="F3608" s="12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</v>
      </c>
      <c r="P3608" s="5">
        <f t="shared" si="337"/>
        <v>61.06</v>
      </c>
      <c r="Q3608" s="27" t="str">
        <f t="shared" si="338"/>
        <v>theater</v>
      </c>
      <c r="R3608" s="27" t="str">
        <f t="shared" si="339"/>
        <v>plays</v>
      </c>
      <c r="S3608" s="14">
        <f t="shared" si="340"/>
        <v>42566.396493055552</v>
      </c>
      <c r="T3608" s="14">
        <f t="shared" si="341"/>
        <v>42596.396493055552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5">
        <v>550</v>
      </c>
      <c r="E3609" s="5">
        <v>580</v>
      </c>
      <c r="F3609" s="12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</v>
      </c>
      <c r="P3609" s="5">
        <f t="shared" si="337"/>
        <v>29</v>
      </c>
      <c r="Q3609" s="27" t="str">
        <f t="shared" si="338"/>
        <v>theater</v>
      </c>
      <c r="R3609" s="27" t="str">
        <f t="shared" si="339"/>
        <v>plays</v>
      </c>
      <c r="S3609" s="14">
        <f t="shared" si="340"/>
        <v>42338.755578703705</v>
      </c>
      <c r="T3609" s="14">
        <f t="shared" si="341"/>
        <v>42352.791666666664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5">
        <v>800</v>
      </c>
      <c r="E3610" s="5">
        <v>800</v>
      </c>
      <c r="F3610" s="12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5">
        <f t="shared" si="337"/>
        <v>29.63</v>
      </c>
      <c r="Q3610" s="27" t="str">
        <f t="shared" si="338"/>
        <v>theater</v>
      </c>
      <c r="R3610" s="27" t="str">
        <f t="shared" si="339"/>
        <v>plays</v>
      </c>
      <c r="S3610" s="14">
        <f t="shared" si="340"/>
        <v>42506.50104166667</v>
      </c>
      <c r="T3610" s="14">
        <f t="shared" si="341"/>
        <v>42538.374999999993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5">
        <v>1960</v>
      </c>
      <c r="E3611" s="5">
        <v>3005</v>
      </c>
      <c r="F3611" s="12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</v>
      </c>
      <c r="P3611" s="5">
        <f t="shared" si="337"/>
        <v>143.1</v>
      </c>
      <c r="Q3611" s="27" t="str">
        <f t="shared" si="338"/>
        <v>theater</v>
      </c>
      <c r="R3611" s="27" t="str">
        <f t="shared" si="339"/>
        <v>plays</v>
      </c>
      <c r="S3611" s="14">
        <f t="shared" si="340"/>
        <v>42429.783391203695</v>
      </c>
      <c r="T3611" s="14">
        <f t="shared" si="341"/>
        <v>42459.741724537038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5">
        <v>1000</v>
      </c>
      <c r="E3612" s="5">
        <v>1623</v>
      </c>
      <c r="F3612" s="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</v>
      </c>
      <c r="P3612" s="5">
        <f t="shared" si="337"/>
        <v>52.35</v>
      </c>
      <c r="Q3612" s="27" t="str">
        <f t="shared" si="338"/>
        <v>theater</v>
      </c>
      <c r="R3612" s="27" t="str">
        <f t="shared" si="339"/>
        <v>plays</v>
      </c>
      <c r="S3612" s="14">
        <f t="shared" si="340"/>
        <v>42203.22379629629</v>
      </c>
      <c r="T3612" s="14">
        <f t="shared" si="341"/>
        <v>42233.22379629629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5">
        <v>2500</v>
      </c>
      <c r="E3613" s="5">
        <v>3400</v>
      </c>
      <c r="F3613" s="12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5">
        <f t="shared" si="337"/>
        <v>66.67</v>
      </c>
      <c r="Q3613" s="27" t="str">
        <f t="shared" si="338"/>
        <v>theater</v>
      </c>
      <c r="R3613" s="27" t="str">
        <f t="shared" si="339"/>
        <v>plays</v>
      </c>
      <c r="S3613" s="14">
        <f t="shared" si="340"/>
        <v>42072.162048611113</v>
      </c>
      <c r="T3613" s="14">
        <f t="shared" si="341"/>
        <v>42102.162048611113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5">
        <v>5000</v>
      </c>
      <c r="E3614" s="5">
        <v>7220</v>
      </c>
      <c r="F3614" s="12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</v>
      </c>
      <c r="P3614" s="5">
        <f t="shared" si="337"/>
        <v>126.67</v>
      </c>
      <c r="Q3614" s="27" t="str">
        <f t="shared" si="338"/>
        <v>theater</v>
      </c>
      <c r="R3614" s="27" t="str">
        <f t="shared" si="339"/>
        <v>plays</v>
      </c>
      <c r="S3614" s="14">
        <f t="shared" si="340"/>
        <v>41789.518645833334</v>
      </c>
      <c r="T3614" s="14">
        <f t="shared" si="341"/>
        <v>41799.518645833334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5">
        <v>1250</v>
      </c>
      <c r="E3615" s="5">
        <v>1250</v>
      </c>
      <c r="F3615" s="12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5">
        <f t="shared" si="337"/>
        <v>62.5</v>
      </c>
      <c r="Q3615" s="27" t="str">
        <f t="shared" si="338"/>
        <v>theater</v>
      </c>
      <c r="R3615" s="27" t="str">
        <f t="shared" si="339"/>
        <v>plays</v>
      </c>
      <c r="S3615" s="14">
        <f t="shared" si="340"/>
        <v>41788.381643518514</v>
      </c>
      <c r="T3615" s="14">
        <f t="shared" si="341"/>
        <v>41818.381643518514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5">
        <v>2500</v>
      </c>
      <c r="E3616" s="5">
        <v>2520</v>
      </c>
      <c r="F3616" s="12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101</v>
      </c>
      <c r="P3616" s="5">
        <f t="shared" si="337"/>
        <v>35.49</v>
      </c>
      <c r="Q3616" s="27" t="str">
        <f t="shared" si="338"/>
        <v>theater</v>
      </c>
      <c r="R3616" s="27" t="str">
        <f t="shared" si="339"/>
        <v>plays</v>
      </c>
      <c r="S3616" s="14">
        <f t="shared" si="340"/>
        <v>42143.833518518521</v>
      </c>
      <c r="T3616" s="14">
        <f t="shared" si="341"/>
        <v>42173.833518518521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5">
        <v>2500</v>
      </c>
      <c r="E3617" s="5">
        <v>2670</v>
      </c>
      <c r="F3617" s="12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107</v>
      </c>
      <c r="P3617" s="5">
        <f t="shared" si="337"/>
        <v>37.08</v>
      </c>
      <c r="Q3617" s="27" t="str">
        <f t="shared" si="338"/>
        <v>theater</v>
      </c>
      <c r="R3617" s="27" t="str">
        <f t="shared" si="339"/>
        <v>plays</v>
      </c>
      <c r="S3617" s="14">
        <f t="shared" si="340"/>
        <v>42318.385370370372</v>
      </c>
      <c r="T3617" s="14">
        <f t="shared" si="341"/>
        <v>42348.385370370372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5">
        <v>2500</v>
      </c>
      <c r="E3618" s="5">
        <v>3120</v>
      </c>
      <c r="F3618" s="12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125</v>
      </c>
      <c r="P3618" s="5">
        <f t="shared" si="337"/>
        <v>69.33</v>
      </c>
      <c r="Q3618" s="27" t="str">
        <f t="shared" si="338"/>
        <v>theater</v>
      </c>
      <c r="R3618" s="27" t="str">
        <f t="shared" si="339"/>
        <v>plays</v>
      </c>
      <c r="S3618" s="14">
        <f t="shared" si="340"/>
        <v>42052.741481481477</v>
      </c>
      <c r="T3618" s="14">
        <f t="shared" si="341"/>
        <v>42082.699814814812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5">
        <v>740</v>
      </c>
      <c r="E3619" s="5">
        <v>880</v>
      </c>
      <c r="F3619" s="12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119</v>
      </c>
      <c r="P3619" s="5">
        <f t="shared" si="337"/>
        <v>17.25</v>
      </c>
      <c r="Q3619" s="27" t="str">
        <f t="shared" si="338"/>
        <v>theater</v>
      </c>
      <c r="R3619" s="27" t="str">
        <f t="shared" si="339"/>
        <v>plays</v>
      </c>
      <c r="S3619" s="14">
        <f t="shared" si="340"/>
        <v>42779.401956018519</v>
      </c>
      <c r="T3619" s="14">
        <f t="shared" si="341"/>
        <v>42793.791666666664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5">
        <v>2000</v>
      </c>
      <c r="E3620" s="5">
        <v>2020</v>
      </c>
      <c r="F3620" s="12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5">
        <f t="shared" si="337"/>
        <v>36.07</v>
      </c>
      <c r="Q3620" s="27" t="str">
        <f t="shared" si="338"/>
        <v>theater</v>
      </c>
      <c r="R3620" s="27" t="str">
        <f t="shared" si="339"/>
        <v>plays</v>
      </c>
      <c r="S3620" s="14">
        <f t="shared" si="340"/>
        <v>42128.419560185182</v>
      </c>
      <c r="T3620" s="14">
        <f t="shared" si="341"/>
        <v>42158.419560185182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5">
        <v>1000</v>
      </c>
      <c r="E3621" s="5">
        <v>1130</v>
      </c>
      <c r="F3621" s="12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5">
        <f t="shared" si="337"/>
        <v>66.47</v>
      </c>
      <c r="Q3621" s="27" t="str">
        <f t="shared" si="338"/>
        <v>theater</v>
      </c>
      <c r="R3621" s="27" t="str">
        <f t="shared" si="339"/>
        <v>plays</v>
      </c>
      <c r="S3621" s="14">
        <f t="shared" si="340"/>
        <v>42660.92391203704</v>
      </c>
      <c r="T3621" s="14">
        <f t="shared" si="341"/>
        <v>42693.708333333336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5">
        <v>10500</v>
      </c>
      <c r="E3622" s="5">
        <v>11045</v>
      </c>
      <c r="F3622" s="1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</v>
      </c>
      <c r="P3622" s="5">
        <f t="shared" si="337"/>
        <v>56.07</v>
      </c>
      <c r="Q3622" s="27" t="str">
        <f t="shared" si="338"/>
        <v>theater</v>
      </c>
      <c r="R3622" s="27" t="str">
        <f t="shared" si="339"/>
        <v>plays</v>
      </c>
      <c r="S3622" s="14">
        <f t="shared" si="340"/>
        <v>42037.72987268518</v>
      </c>
      <c r="T3622" s="14">
        <f t="shared" si="341"/>
        <v>42067.958333333336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5">
        <v>3000</v>
      </c>
      <c r="E3623" s="5">
        <v>3292</v>
      </c>
      <c r="F3623" s="12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110.00000000000001</v>
      </c>
      <c r="P3623" s="5">
        <f t="shared" si="337"/>
        <v>47.03</v>
      </c>
      <c r="Q3623" s="27" t="str">
        <f t="shared" si="338"/>
        <v>theater</v>
      </c>
      <c r="R3623" s="27" t="str">
        <f t="shared" si="339"/>
        <v>plays</v>
      </c>
      <c r="S3623" s="14">
        <f t="shared" si="340"/>
        <v>42619.727361111109</v>
      </c>
      <c r="T3623" s="14">
        <f t="shared" si="341"/>
        <v>42643.666666666664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5">
        <v>1000</v>
      </c>
      <c r="E3624" s="5">
        <v>1000.99</v>
      </c>
      <c r="F3624" s="12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</v>
      </c>
      <c r="P3624" s="5">
        <f t="shared" si="337"/>
        <v>47.67</v>
      </c>
      <c r="Q3624" s="27" t="str">
        <f t="shared" si="338"/>
        <v>theater</v>
      </c>
      <c r="R3624" s="27" t="str">
        <f t="shared" si="339"/>
        <v>plays</v>
      </c>
      <c r="S3624" s="14">
        <f t="shared" si="340"/>
        <v>41877.013553240737</v>
      </c>
      <c r="T3624" s="14">
        <f t="shared" si="341"/>
        <v>41909.932638888888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5">
        <v>2500</v>
      </c>
      <c r="E3625" s="5">
        <v>3000</v>
      </c>
      <c r="F3625" s="12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5">
        <f t="shared" si="337"/>
        <v>88.24</v>
      </c>
      <c r="Q3625" s="27" t="str">
        <f t="shared" si="338"/>
        <v>theater</v>
      </c>
      <c r="R3625" s="27" t="str">
        <f t="shared" si="339"/>
        <v>plays</v>
      </c>
      <c r="S3625" s="14">
        <f t="shared" si="340"/>
        <v>41828.528587962959</v>
      </c>
      <c r="T3625" s="14">
        <f t="shared" si="341"/>
        <v>41846.083333333328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5">
        <v>3000</v>
      </c>
      <c r="E3626" s="5">
        <v>3148</v>
      </c>
      <c r="F3626" s="12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105</v>
      </c>
      <c r="P3626" s="5">
        <f t="shared" si="337"/>
        <v>80.72</v>
      </c>
      <c r="Q3626" s="27" t="str">
        <f t="shared" si="338"/>
        <v>theater</v>
      </c>
      <c r="R3626" s="27" t="str">
        <f t="shared" si="339"/>
        <v>plays</v>
      </c>
      <c r="S3626" s="14">
        <f t="shared" si="340"/>
        <v>42545.565856481473</v>
      </c>
      <c r="T3626" s="14">
        <f t="shared" si="341"/>
        <v>42605.565856481473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5">
        <v>3000</v>
      </c>
      <c r="E3627" s="5">
        <v>3080</v>
      </c>
      <c r="F3627" s="12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103</v>
      </c>
      <c r="P3627" s="5">
        <f t="shared" si="337"/>
        <v>39.49</v>
      </c>
      <c r="Q3627" s="27" t="str">
        <f t="shared" si="338"/>
        <v>theater</v>
      </c>
      <c r="R3627" s="27" t="str">
        <f t="shared" si="339"/>
        <v>plays</v>
      </c>
      <c r="S3627" s="14">
        <f t="shared" si="340"/>
        <v>42157.444178240738</v>
      </c>
      <c r="T3627" s="14">
        <f t="shared" si="341"/>
        <v>42187.444178240738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5">
        <v>4000</v>
      </c>
      <c r="E3628" s="5">
        <v>4073</v>
      </c>
      <c r="F3628" s="12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102</v>
      </c>
      <c r="P3628" s="5">
        <f t="shared" si="337"/>
        <v>84.85</v>
      </c>
      <c r="Q3628" s="27" t="str">
        <f t="shared" si="338"/>
        <v>theater</v>
      </c>
      <c r="R3628" s="27" t="str">
        <f t="shared" si="339"/>
        <v>plays</v>
      </c>
      <c r="S3628" s="14">
        <f t="shared" si="340"/>
        <v>41846.458993055552</v>
      </c>
      <c r="T3628" s="14">
        <f t="shared" si="341"/>
        <v>41867.458993055552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5">
        <v>2000</v>
      </c>
      <c r="E3629" s="5">
        <v>2000</v>
      </c>
      <c r="F3629" s="12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5">
        <f t="shared" si="337"/>
        <v>68.97</v>
      </c>
      <c r="Q3629" s="27" t="str">
        <f t="shared" si="338"/>
        <v>theater</v>
      </c>
      <c r="R3629" s="27" t="str">
        <f t="shared" si="339"/>
        <v>plays</v>
      </c>
      <c r="S3629" s="14">
        <f t="shared" si="340"/>
        <v>42460.533414351848</v>
      </c>
      <c r="T3629" s="14">
        <f t="shared" si="341"/>
        <v>42510.957638888889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5">
        <v>100000</v>
      </c>
      <c r="E3630" s="5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>
        <f t="shared" si="337"/>
        <v>0</v>
      </c>
      <c r="Q3630" s="27" t="str">
        <f t="shared" si="338"/>
        <v>theater</v>
      </c>
      <c r="R3630" s="27" t="str">
        <f t="shared" si="339"/>
        <v>musical</v>
      </c>
      <c r="S3630" s="14">
        <f t="shared" si="340"/>
        <v>42291.6249537037</v>
      </c>
      <c r="T3630" s="14">
        <f t="shared" si="341"/>
        <v>42351.666620370372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5">
        <v>1000000</v>
      </c>
      <c r="E3631" s="5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0</v>
      </c>
      <c r="P3631" s="5">
        <f t="shared" si="337"/>
        <v>1</v>
      </c>
      <c r="Q3631" s="27" t="str">
        <f t="shared" si="338"/>
        <v>theater</v>
      </c>
      <c r="R3631" s="27" t="str">
        <f t="shared" si="339"/>
        <v>musical</v>
      </c>
      <c r="S3631" s="14">
        <f t="shared" si="340"/>
        <v>42436.886157407404</v>
      </c>
      <c r="T3631" s="14">
        <f t="shared" si="341"/>
        <v>42495.499999999993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5">
        <v>3000</v>
      </c>
      <c r="E3632" s="5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0</v>
      </c>
      <c r="P3632" s="5">
        <f t="shared" si="337"/>
        <v>1</v>
      </c>
      <c r="Q3632" s="27" t="str">
        <f t="shared" si="338"/>
        <v>theater</v>
      </c>
      <c r="R3632" s="27" t="str">
        <f t="shared" si="339"/>
        <v>musical</v>
      </c>
      <c r="S3632" s="14">
        <f t="shared" si="340"/>
        <v>41942.638773148145</v>
      </c>
      <c r="T3632" s="14">
        <f t="shared" si="341"/>
        <v>41972.680439814816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5">
        <v>17100</v>
      </c>
      <c r="E3633" s="5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</v>
      </c>
      <c r="P3633" s="5">
        <f t="shared" si="337"/>
        <v>147.88</v>
      </c>
      <c r="Q3633" s="27" t="str">
        <f t="shared" si="338"/>
        <v>theater</v>
      </c>
      <c r="R3633" s="27" t="str">
        <f t="shared" si="339"/>
        <v>musical</v>
      </c>
      <c r="S3633" s="14">
        <f t="shared" si="340"/>
        <v>41880.54510416666</v>
      </c>
      <c r="T3633" s="14">
        <f t="shared" si="341"/>
        <v>41904.957638888889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5">
        <v>500</v>
      </c>
      <c r="E3634" s="5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5">
        <f t="shared" si="337"/>
        <v>100</v>
      </c>
      <c r="Q3634" s="27" t="str">
        <f t="shared" si="338"/>
        <v>theater</v>
      </c>
      <c r="R3634" s="27" t="str">
        <f t="shared" si="339"/>
        <v>musical</v>
      </c>
      <c r="S3634" s="14">
        <f t="shared" si="340"/>
        <v>41946.728576388887</v>
      </c>
      <c r="T3634" s="14">
        <f t="shared" si="341"/>
        <v>41966.728576388887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5">
        <v>5000</v>
      </c>
      <c r="E3635" s="5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</v>
      </c>
      <c r="P3635" s="5">
        <f t="shared" si="337"/>
        <v>56.84</v>
      </c>
      <c r="Q3635" s="27" t="str">
        <f t="shared" si="338"/>
        <v>theater</v>
      </c>
      <c r="R3635" s="27" t="str">
        <f t="shared" si="339"/>
        <v>musical</v>
      </c>
      <c r="S3635" s="14">
        <f t="shared" si="340"/>
        <v>42649.415127314809</v>
      </c>
      <c r="T3635" s="14">
        <f t="shared" si="341"/>
        <v>42692.833333333336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5">
        <v>75000</v>
      </c>
      <c r="E3636" s="5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</v>
      </c>
      <c r="P3636" s="5">
        <f t="shared" si="337"/>
        <v>176.94</v>
      </c>
      <c r="Q3636" s="27" t="str">
        <f t="shared" si="338"/>
        <v>theater</v>
      </c>
      <c r="R3636" s="27" t="str">
        <f t="shared" si="339"/>
        <v>musical</v>
      </c>
      <c r="S3636" s="14">
        <f t="shared" si="340"/>
        <v>42700.958032407405</v>
      </c>
      <c r="T3636" s="14">
        <f t="shared" si="341"/>
        <v>42748.957638888889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5">
        <v>3500</v>
      </c>
      <c r="E3637" s="5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</v>
      </c>
      <c r="P3637" s="5">
        <f t="shared" si="337"/>
        <v>127.6</v>
      </c>
      <c r="Q3637" s="27" t="str">
        <f t="shared" si="338"/>
        <v>theater</v>
      </c>
      <c r="R3637" s="27" t="str">
        <f t="shared" si="339"/>
        <v>musical</v>
      </c>
      <c r="S3637" s="14">
        <f t="shared" si="340"/>
        <v>42450.674490740734</v>
      </c>
      <c r="T3637" s="14">
        <f t="shared" si="341"/>
        <v>42480.674490740734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5">
        <v>150000</v>
      </c>
      <c r="E3638" s="5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>
        <f t="shared" si="337"/>
        <v>0</v>
      </c>
      <c r="Q3638" s="27" t="str">
        <f t="shared" si="338"/>
        <v>theater</v>
      </c>
      <c r="R3638" s="27" t="str">
        <f t="shared" si="339"/>
        <v>musical</v>
      </c>
      <c r="S3638" s="14">
        <f t="shared" si="340"/>
        <v>42226.486446759263</v>
      </c>
      <c r="T3638" s="14">
        <f t="shared" si="341"/>
        <v>42261.486446759263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5">
        <v>3000</v>
      </c>
      <c r="E3639" s="5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31</v>
      </c>
      <c r="P3639" s="5">
        <f t="shared" si="337"/>
        <v>66.14</v>
      </c>
      <c r="Q3639" s="27" t="str">
        <f t="shared" si="338"/>
        <v>theater</v>
      </c>
      <c r="R3639" s="27" t="str">
        <f t="shared" si="339"/>
        <v>musical</v>
      </c>
      <c r="S3639" s="14">
        <f t="shared" si="340"/>
        <v>41975.492303240739</v>
      </c>
      <c r="T3639" s="14">
        <f t="shared" si="341"/>
        <v>42005.492303240739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5">
        <v>3300</v>
      </c>
      <c r="E3640" s="5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7.0000000000000009</v>
      </c>
      <c r="P3640" s="5">
        <f t="shared" si="337"/>
        <v>108</v>
      </c>
      <c r="Q3640" s="27" t="str">
        <f t="shared" si="338"/>
        <v>theater</v>
      </c>
      <c r="R3640" s="27" t="str">
        <f t="shared" si="339"/>
        <v>musical</v>
      </c>
      <c r="S3640" s="14">
        <f t="shared" si="340"/>
        <v>42053.464490740742</v>
      </c>
      <c r="T3640" s="14">
        <f t="shared" si="341"/>
        <v>42113.42282407407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5">
        <v>25000</v>
      </c>
      <c r="E3641" s="5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0</v>
      </c>
      <c r="P3641" s="5">
        <f t="shared" si="337"/>
        <v>1</v>
      </c>
      <c r="Q3641" s="27" t="str">
        <f t="shared" si="338"/>
        <v>theater</v>
      </c>
      <c r="R3641" s="27" t="str">
        <f t="shared" si="339"/>
        <v>musical</v>
      </c>
      <c r="S3641" s="14">
        <f t="shared" si="340"/>
        <v>42590.468819444439</v>
      </c>
      <c r="T3641" s="14">
        <f t="shared" si="341"/>
        <v>42650.424305555549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5">
        <v>1000</v>
      </c>
      <c r="E3642" s="5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6</v>
      </c>
      <c r="P3642" s="5">
        <f t="shared" si="337"/>
        <v>18.329999999999998</v>
      </c>
      <c r="Q3642" s="27" t="str">
        <f t="shared" si="338"/>
        <v>theater</v>
      </c>
      <c r="R3642" s="27" t="str">
        <f t="shared" si="339"/>
        <v>musical</v>
      </c>
      <c r="S3642" s="14">
        <f t="shared" si="340"/>
        <v>42104.573263888888</v>
      </c>
      <c r="T3642" s="14">
        <f t="shared" si="341"/>
        <v>42134.573263888888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5">
        <v>3000</v>
      </c>
      <c r="E3643" s="5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>
        <f t="shared" si="337"/>
        <v>0</v>
      </c>
      <c r="Q3643" s="27" t="str">
        <f t="shared" si="338"/>
        <v>theater</v>
      </c>
      <c r="R3643" s="27" t="str">
        <f t="shared" si="339"/>
        <v>musical</v>
      </c>
      <c r="S3643" s="14">
        <f t="shared" si="340"/>
        <v>41899.418738425928</v>
      </c>
      <c r="T3643" s="14">
        <f t="shared" si="341"/>
        <v>41917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5">
        <v>700</v>
      </c>
      <c r="E3644" s="5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</v>
      </c>
      <c r="P3644" s="5">
        <f t="shared" si="337"/>
        <v>7.5</v>
      </c>
      <c r="Q3644" s="27" t="str">
        <f t="shared" si="338"/>
        <v>theater</v>
      </c>
      <c r="R3644" s="27" t="str">
        <f t="shared" si="339"/>
        <v>musical</v>
      </c>
      <c r="S3644" s="14">
        <f t="shared" si="340"/>
        <v>42297.607951388891</v>
      </c>
      <c r="T3644" s="14">
        <f t="shared" si="341"/>
        <v>42338.499999999993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5">
        <v>25000</v>
      </c>
      <c r="E3645" s="5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>
        <f t="shared" si="337"/>
        <v>0</v>
      </c>
      <c r="Q3645" s="27" t="str">
        <f t="shared" si="338"/>
        <v>theater</v>
      </c>
      <c r="R3645" s="27" t="str">
        <f t="shared" si="339"/>
        <v>musical</v>
      </c>
      <c r="S3645" s="14">
        <f t="shared" si="340"/>
        <v>42284.935636574075</v>
      </c>
      <c r="T3645" s="14">
        <f t="shared" si="341"/>
        <v>42324.977303240739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5">
        <v>5000</v>
      </c>
      <c r="E3646" s="5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</v>
      </c>
      <c r="P3646" s="5">
        <f t="shared" si="337"/>
        <v>68.42</v>
      </c>
      <c r="Q3646" s="27" t="str">
        <f t="shared" si="338"/>
        <v>theater</v>
      </c>
      <c r="R3646" s="27" t="str">
        <f t="shared" si="339"/>
        <v>musical</v>
      </c>
      <c r="S3646" s="14">
        <f t="shared" si="340"/>
        <v>42409.033414351848</v>
      </c>
      <c r="T3646" s="14">
        <f t="shared" si="341"/>
        <v>42436.999305555553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5">
        <v>1000</v>
      </c>
      <c r="E3647" s="5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</v>
      </c>
      <c r="P3647" s="5">
        <f t="shared" si="337"/>
        <v>1</v>
      </c>
      <c r="Q3647" s="27" t="str">
        <f t="shared" si="338"/>
        <v>theater</v>
      </c>
      <c r="R3647" s="27" t="str">
        <f t="shared" si="339"/>
        <v>musical</v>
      </c>
      <c r="S3647" s="14">
        <f t="shared" si="340"/>
        <v>42665.762013888881</v>
      </c>
      <c r="T3647" s="14">
        <f t="shared" si="341"/>
        <v>42695.803680555553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5">
        <v>10000</v>
      </c>
      <c r="E3648" s="5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5</v>
      </c>
      <c r="P3648" s="5">
        <f t="shared" si="337"/>
        <v>60.13</v>
      </c>
      <c r="Q3648" s="27" t="str">
        <f t="shared" si="338"/>
        <v>theater</v>
      </c>
      <c r="R3648" s="27" t="str">
        <f t="shared" si="339"/>
        <v>musical</v>
      </c>
      <c r="S3648" s="14">
        <f t="shared" si="340"/>
        <v>42140.21298611111</v>
      </c>
      <c r="T3648" s="14">
        <f t="shared" si="341"/>
        <v>42171.770833333336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5">
        <v>500</v>
      </c>
      <c r="E3649" s="5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5">
        <f t="shared" si="337"/>
        <v>15</v>
      </c>
      <c r="Q3649" s="27" t="str">
        <f t="shared" si="338"/>
        <v>theater</v>
      </c>
      <c r="R3649" s="27" t="str">
        <f t="shared" si="339"/>
        <v>musical</v>
      </c>
      <c r="S3649" s="14">
        <f t="shared" si="340"/>
        <v>42598.540821759256</v>
      </c>
      <c r="T3649" s="14">
        <f t="shared" si="341"/>
        <v>42643.540821759256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5">
        <v>40000</v>
      </c>
      <c r="E3650" s="5">
        <v>40153</v>
      </c>
      <c r="F3650" s="12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</v>
      </c>
      <c r="P3650" s="5">
        <f t="shared" si="337"/>
        <v>550.04</v>
      </c>
      <c r="Q3650" s="27" t="str">
        <f t="shared" si="338"/>
        <v>theater</v>
      </c>
      <c r="R3650" s="27" t="str">
        <f t="shared" si="339"/>
        <v>plays</v>
      </c>
      <c r="S3650" s="14">
        <f t="shared" si="340"/>
        <v>41887.083854166667</v>
      </c>
      <c r="T3650" s="14">
        <f t="shared" si="341"/>
        <v>41917.083854166667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5">
        <v>750</v>
      </c>
      <c r="E3651" s="5">
        <v>780</v>
      </c>
      <c r="F3651" s="12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ROUND(E3651/D3651,2)*100</f>
        <v>104</v>
      </c>
      <c r="P3651" s="5">
        <f t="shared" ref="P3651:P3714" si="343">IF(L3651=0,0,ROUND(E3651/L3651,2))</f>
        <v>97.5</v>
      </c>
      <c r="Q3651" s="27" t="str">
        <f t="shared" ref="Q3651:Q3714" si="344">IF((FIND("/",N3651,1)&gt;0),
LEFT(N3651,(FIND("/",N3651,1)-1)),N3651)</f>
        <v>theater</v>
      </c>
      <c r="R3651" s="27" t="str">
        <f t="shared" ref="R3651:R3714" si="345">IF((FIND("/",N3651,1)&gt;0),
RIGHT(N3651,(LEN(N3651)-1-LEN(Q3651))),"")</f>
        <v>plays</v>
      </c>
      <c r="S3651" s="14">
        <f t="shared" ref="S3651:S3714" si="346">(((J3651/60)/60)/24)+DATE(1970,1,1)+(-5/24)</f>
        <v>41780.504560185182</v>
      </c>
      <c r="T3651" s="14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5">
        <v>500</v>
      </c>
      <c r="E3652" s="5">
        <v>500</v>
      </c>
      <c r="F3652" s="1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5">
        <f t="shared" si="343"/>
        <v>29.41</v>
      </c>
      <c r="Q3652" s="27" t="str">
        <f t="shared" si="344"/>
        <v>theater</v>
      </c>
      <c r="R3652" s="27" t="str">
        <f t="shared" si="345"/>
        <v>plays</v>
      </c>
      <c r="S3652" s="14">
        <f t="shared" si="346"/>
        <v>42381.270648148151</v>
      </c>
      <c r="T3652" s="14">
        <f t="shared" si="347"/>
        <v>42402.270648148151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5">
        <v>500</v>
      </c>
      <c r="E3653" s="5">
        <v>520</v>
      </c>
      <c r="F3653" s="12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5">
        <f t="shared" si="343"/>
        <v>57.78</v>
      </c>
      <c r="Q3653" s="27" t="str">
        <f t="shared" si="344"/>
        <v>theater</v>
      </c>
      <c r="R3653" s="27" t="str">
        <f t="shared" si="345"/>
        <v>plays</v>
      </c>
      <c r="S3653" s="14">
        <f t="shared" si="346"/>
        <v>41828.437986111108</v>
      </c>
      <c r="T3653" s="14">
        <f t="shared" si="347"/>
        <v>41861.457638888889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5">
        <v>300</v>
      </c>
      <c r="E3654" s="5">
        <v>752</v>
      </c>
      <c r="F3654" s="12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250.99999999999997</v>
      </c>
      <c r="P3654" s="5">
        <f t="shared" si="343"/>
        <v>44.24</v>
      </c>
      <c r="Q3654" s="27" t="str">
        <f t="shared" si="344"/>
        <v>theater</v>
      </c>
      <c r="R3654" s="27" t="str">
        <f t="shared" si="345"/>
        <v>plays</v>
      </c>
      <c r="S3654" s="14">
        <f t="shared" si="346"/>
        <v>42596.436365740738</v>
      </c>
      <c r="T3654" s="14">
        <f t="shared" si="347"/>
        <v>42606.957638888889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5">
        <v>2000</v>
      </c>
      <c r="E3655" s="5">
        <v>2010</v>
      </c>
      <c r="F3655" s="12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101</v>
      </c>
      <c r="P3655" s="5">
        <f t="shared" si="343"/>
        <v>60.91</v>
      </c>
      <c r="Q3655" s="27" t="str">
        <f t="shared" si="344"/>
        <v>theater</v>
      </c>
      <c r="R3655" s="27" t="str">
        <f t="shared" si="345"/>
        <v>plays</v>
      </c>
      <c r="S3655" s="14">
        <f t="shared" si="346"/>
        <v>42191.155173611107</v>
      </c>
      <c r="T3655" s="14">
        <f t="shared" si="347"/>
        <v>42221.155173611107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5">
        <v>1500</v>
      </c>
      <c r="E3656" s="5">
        <v>2616</v>
      </c>
      <c r="F3656" s="12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</v>
      </c>
      <c r="P3656" s="5">
        <f t="shared" si="343"/>
        <v>68.84</v>
      </c>
      <c r="Q3656" s="27" t="str">
        <f t="shared" si="344"/>
        <v>theater</v>
      </c>
      <c r="R3656" s="27" t="str">
        <f t="shared" si="345"/>
        <v>plays</v>
      </c>
      <c r="S3656" s="14">
        <f t="shared" si="346"/>
        <v>42440.20817129629</v>
      </c>
      <c r="T3656" s="14">
        <f t="shared" si="347"/>
        <v>42463.499999999993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5">
        <v>5000</v>
      </c>
      <c r="E3657" s="5">
        <v>5813</v>
      </c>
      <c r="F3657" s="12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115.99999999999999</v>
      </c>
      <c r="P3657" s="5">
        <f t="shared" si="343"/>
        <v>73.58</v>
      </c>
      <c r="Q3657" s="27" t="str">
        <f t="shared" si="344"/>
        <v>theater</v>
      </c>
      <c r="R3657" s="27" t="str">
        <f t="shared" si="345"/>
        <v>plays</v>
      </c>
      <c r="S3657" s="14">
        <f t="shared" si="346"/>
        <v>42173.594884259255</v>
      </c>
      <c r="T3657" s="14">
        <f t="shared" si="347"/>
        <v>42203.082638888889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5">
        <v>5000</v>
      </c>
      <c r="E3658" s="5">
        <v>5291</v>
      </c>
      <c r="F3658" s="12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106</v>
      </c>
      <c r="P3658" s="5">
        <f t="shared" si="343"/>
        <v>115.02</v>
      </c>
      <c r="Q3658" s="27" t="str">
        <f t="shared" si="344"/>
        <v>theater</v>
      </c>
      <c r="R3658" s="27" t="str">
        <f t="shared" si="345"/>
        <v>plays</v>
      </c>
      <c r="S3658" s="14">
        <f t="shared" si="346"/>
        <v>42737.70180555556</v>
      </c>
      <c r="T3658" s="14">
        <f t="shared" si="347"/>
        <v>42767.749305555553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5">
        <v>2000</v>
      </c>
      <c r="E3659" s="5">
        <v>2215</v>
      </c>
      <c r="F3659" s="12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111.00000000000001</v>
      </c>
      <c r="P3659" s="5">
        <f t="shared" si="343"/>
        <v>110.75</v>
      </c>
      <c r="Q3659" s="27" t="str">
        <f t="shared" si="344"/>
        <v>theater</v>
      </c>
      <c r="R3659" s="27" t="str">
        <f t="shared" si="345"/>
        <v>plays</v>
      </c>
      <c r="S3659" s="14">
        <f t="shared" si="346"/>
        <v>42499.421516203707</v>
      </c>
      <c r="T3659" s="14">
        <f t="shared" si="347"/>
        <v>42522.695833333331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5">
        <v>1500</v>
      </c>
      <c r="E3660" s="5">
        <v>1510</v>
      </c>
      <c r="F3660" s="12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101</v>
      </c>
      <c r="P3660" s="5">
        <f t="shared" si="343"/>
        <v>75.5</v>
      </c>
      <c r="Q3660" s="27" t="str">
        <f t="shared" si="344"/>
        <v>theater</v>
      </c>
      <c r="R3660" s="27" t="str">
        <f t="shared" si="345"/>
        <v>plays</v>
      </c>
      <c r="S3660" s="14">
        <f t="shared" si="346"/>
        <v>41775.650231481479</v>
      </c>
      <c r="T3660" s="14">
        <f t="shared" si="347"/>
        <v>41821.957638888889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5">
        <v>3000</v>
      </c>
      <c r="E3661" s="5">
        <v>3061</v>
      </c>
      <c r="F3661" s="12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</v>
      </c>
      <c r="P3661" s="5">
        <f t="shared" si="343"/>
        <v>235.46</v>
      </c>
      <c r="Q3661" s="27" t="str">
        <f t="shared" si="344"/>
        <v>theater</v>
      </c>
      <c r="R3661" s="27" t="str">
        <f t="shared" si="345"/>
        <v>plays</v>
      </c>
      <c r="S3661" s="14">
        <f t="shared" si="346"/>
        <v>42055.068865740737</v>
      </c>
      <c r="T3661" s="14">
        <f t="shared" si="347"/>
        <v>42082.402083333327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5">
        <v>250</v>
      </c>
      <c r="E3662" s="5">
        <v>250</v>
      </c>
      <c r="F3662" s="1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5">
        <f t="shared" si="343"/>
        <v>11.36</v>
      </c>
      <c r="Q3662" s="27" t="str">
        <f t="shared" si="344"/>
        <v>theater</v>
      </c>
      <c r="R3662" s="27" t="str">
        <f t="shared" si="345"/>
        <v>plays</v>
      </c>
      <c r="S3662" s="14">
        <f t="shared" si="346"/>
        <v>41971.672743055555</v>
      </c>
      <c r="T3662" s="14">
        <f t="shared" si="347"/>
        <v>41996.672743055555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5">
        <v>3000</v>
      </c>
      <c r="E3663" s="5">
        <v>3330</v>
      </c>
      <c r="F3663" s="12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5">
        <f t="shared" si="343"/>
        <v>92.5</v>
      </c>
      <c r="Q3663" s="27" t="str">
        <f t="shared" si="344"/>
        <v>theater</v>
      </c>
      <c r="R3663" s="27" t="str">
        <f t="shared" si="345"/>
        <v>plays</v>
      </c>
      <c r="S3663" s="14">
        <f t="shared" si="346"/>
        <v>42447.688333333332</v>
      </c>
      <c r="T3663" s="14">
        <f t="shared" si="347"/>
        <v>42469.958333333336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5">
        <v>8000</v>
      </c>
      <c r="E3664" s="5">
        <v>8114</v>
      </c>
      <c r="F3664" s="12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</v>
      </c>
      <c r="P3664" s="5">
        <f t="shared" si="343"/>
        <v>202.85</v>
      </c>
      <c r="Q3664" s="27" t="str">
        <f t="shared" si="344"/>
        <v>theater</v>
      </c>
      <c r="R3664" s="27" t="str">
        <f t="shared" si="345"/>
        <v>plays</v>
      </c>
      <c r="S3664" s="14">
        <f t="shared" si="346"/>
        <v>42064.011736111112</v>
      </c>
      <c r="T3664" s="14">
        <f t="shared" si="347"/>
        <v>42093.97006944444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5">
        <v>225</v>
      </c>
      <c r="E3665" s="5">
        <v>234</v>
      </c>
      <c r="F3665" s="12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5">
        <f t="shared" si="343"/>
        <v>26</v>
      </c>
      <c r="Q3665" s="27" t="str">
        <f t="shared" si="344"/>
        <v>theater</v>
      </c>
      <c r="R3665" s="27" t="str">
        <f t="shared" si="345"/>
        <v>plays</v>
      </c>
      <c r="S3665" s="14">
        <f t="shared" si="346"/>
        <v>42665.243402777771</v>
      </c>
      <c r="T3665" s="14">
        <f t="shared" si="347"/>
        <v>42725.285069444442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5">
        <v>800</v>
      </c>
      <c r="E3666" s="5">
        <v>875</v>
      </c>
      <c r="F3666" s="12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109.00000000000001</v>
      </c>
      <c r="P3666" s="5">
        <f t="shared" si="343"/>
        <v>46.05</v>
      </c>
      <c r="Q3666" s="27" t="str">
        <f t="shared" si="344"/>
        <v>theater</v>
      </c>
      <c r="R3666" s="27" t="str">
        <f t="shared" si="345"/>
        <v>plays</v>
      </c>
      <c r="S3666" s="14">
        <f t="shared" si="346"/>
        <v>42523.04038194444</v>
      </c>
      <c r="T3666" s="14">
        <f t="shared" si="347"/>
        <v>42537.04038194444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5">
        <v>620</v>
      </c>
      <c r="E3667" s="5">
        <v>714</v>
      </c>
      <c r="F3667" s="12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114.99999999999999</v>
      </c>
      <c r="P3667" s="5">
        <f t="shared" si="343"/>
        <v>51</v>
      </c>
      <c r="Q3667" s="27" t="str">
        <f t="shared" si="344"/>
        <v>theater</v>
      </c>
      <c r="R3667" s="27" t="str">
        <f t="shared" si="345"/>
        <v>plays</v>
      </c>
      <c r="S3667" s="14">
        <f t="shared" si="346"/>
        <v>42294.59979166666</v>
      </c>
      <c r="T3667" s="14">
        <f t="shared" si="347"/>
        <v>42305.620833333327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5">
        <v>1200</v>
      </c>
      <c r="E3668" s="5">
        <v>1200</v>
      </c>
      <c r="F3668" s="12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5">
        <f t="shared" si="343"/>
        <v>31.58</v>
      </c>
      <c r="Q3668" s="27" t="str">
        <f t="shared" si="344"/>
        <v>theater</v>
      </c>
      <c r="R3668" s="27" t="str">
        <f t="shared" si="345"/>
        <v>plays</v>
      </c>
      <c r="S3668" s="14">
        <f t="shared" si="346"/>
        <v>41822.696550925924</v>
      </c>
      <c r="T3668" s="14">
        <f t="shared" si="347"/>
        <v>41844.083333333328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5">
        <v>3000</v>
      </c>
      <c r="E3669" s="5">
        <v>3095.11</v>
      </c>
      <c r="F3669" s="12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</v>
      </c>
      <c r="P3669" s="5">
        <f t="shared" si="343"/>
        <v>53.36</v>
      </c>
      <c r="Q3669" s="27" t="str">
        <f t="shared" si="344"/>
        <v>theater</v>
      </c>
      <c r="R3669" s="27" t="str">
        <f t="shared" si="345"/>
        <v>plays</v>
      </c>
      <c r="S3669" s="14">
        <f t="shared" si="346"/>
        <v>42173.761793981481</v>
      </c>
      <c r="T3669" s="14">
        <f t="shared" si="347"/>
        <v>42203.761793981481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5">
        <v>1000</v>
      </c>
      <c r="E3670" s="5">
        <v>1035</v>
      </c>
      <c r="F3670" s="12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104</v>
      </c>
      <c r="P3670" s="5">
        <f t="shared" si="343"/>
        <v>36.96</v>
      </c>
      <c r="Q3670" s="27" t="str">
        <f t="shared" si="344"/>
        <v>theater</v>
      </c>
      <c r="R3670" s="27" t="str">
        <f t="shared" si="345"/>
        <v>plays</v>
      </c>
      <c r="S3670" s="14">
        <f t="shared" si="346"/>
        <v>42185.347824074073</v>
      </c>
      <c r="T3670" s="14">
        <f t="shared" si="347"/>
        <v>42208.564583333333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5">
        <v>1000</v>
      </c>
      <c r="E3671" s="5">
        <v>1382</v>
      </c>
      <c r="F3671" s="12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</v>
      </c>
      <c r="P3671" s="5">
        <f t="shared" si="343"/>
        <v>81.290000000000006</v>
      </c>
      <c r="Q3671" s="27" t="str">
        <f t="shared" si="344"/>
        <v>theater</v>
      </c>
      <c r="R3671" s="27" t="str">
        <f t="shared" si="345"/>
        <v>plays</v>
      </c>
      <c r="S3671" s="14">
        <f t="shared" si="346"/>
        <v>42136.466863425921</v>
      </c>
      <c r="T3671" s="14">
        <f t="shared" si="347"/>
        <v>42166.466863425921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5">
        <v>220</v>
      </c>
      <c r="E3672" s="5">
        <v>241</v>
      </c>
      <c r="F3672" s="1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110.00000000000001</v>
      </c>
      <c r="P3672" s="5">
        <f t="shared" si="343"/>
        <v>20.079999999999998</v>
      </c>
      <c r="Q3672" s="27" t="str">
        <f t="shared" si="344"/>
        <v>theater</v>
      </c>
      <c r="R3672" s="27" t="str">
        <f t="shared" si="345"/>
        <v>plays</v>
      </c>
      <c r="S3672" s="14">
        <f t="shared" si="346"/>
        <v>42142.305682870363</v>
      </c>
      <c r="T3672" s="14">
        <f t="shared" si="347"/>
        <v>42155.749999999993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5">
        <v>3500</v>
      </c>
      <c r="E3673" s="5">
        <v>3530</v>
      </c>
      <c r="F3673" s="12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101</v>
      </c>
      <c r="P3673" s="5">
        <f t="shared" si="343"/>
        <v>88.25</v>
      </c>
      <c r="Q3673" s="27" t="str">
        <f t="shared" si="344"/>
        <v>theater</v>
      </c>
      <c r="R3673" s="27" t="str">
        <f t="shared" si="345"/>
        <v>plays</v>
      </c>
      <c r="S3673" s="14">
        <f t="shared" si="346"/>
        <v>41820.419756944444</v>
      </c>
      <c r="T3673" s="14">
        <f t="shared" si="347"/>
        <v>41840.957638888889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5">
        <v>3000</v>
      </c>
      <c r="E3674" s="5">
        <v>3046</v>
      </c>
      <c r="F3674" s="12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102</v>
      </c>
      <c r="P3674" s="5">
        <f t="shared" si="343"/>
        <v>53.44</v>
      </c>
      <c r="Q3674" s="27" t="str">
        <f t="shared" si="344"/>
        <v>theater</v>
      </c>
      <c r="R3674" s="27" t="str">
        <f t="shared" si="345"/>
        <v>plays</v>
      </c>
      <c r="S3674" s="14">
        <f t="shared" si="346"/>
        <v>41878.738240740735</v>
      </c>
      <c r="T3674" s="14">
        <f t="shared" si="347"/>
        <v>41908.738240740735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5">
        <v>4000</v>
      </c>
      <c r="E3675" s="5">
        <v>4545</v>
      </c>
      <c r="F3675" s="12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113.99999999999999</v>
      </c>
      <c r="P3675" s="5">
        <f t="shared" si="343"/>
        <v>39.869999999999997</v>
      </c>
      <c r="Q3675" s="27" t="str">
        <f t="shared" si="344"/>
        <v>theater</v>
      </c>
      <c r="R3675" s="27" t="str">
        <f t="shared" si="345"/>
        <v>plays</v>
      </c>
      <c r="S3675" s="14">
        <f t="shared" si="346"/>
        <v>41914.086770833332</v>
      </c>
      <c r="T3675" s="14">
        <f t="shared" si="347"/>
        <v>41948.327777777777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5">
        <v>4500</v>
      </c>
      <c r="E3676" s="5">
        <v>4500</v>
      </c>
      <c r="F3676" s="12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5">
        <f t="shared" si="343"/>
        <v>145.16</v>
      </c>
      <c r="Q3676" s="27" t="str">
        <f t="shared" si="344"/>
        <v>theater</v>
      </c>
      <c r="R3676" s="27" t="str">
        <f t="shared" si="345"/>
        <v>plays</v>
      </c>
      <c r="S3676" s="14">
        <f t="shared" si="346"/>
        <v>42556.664687499993</v>
      </c>
      <c r="T3676" s="14">
        <f t="shared" si="347"/>
        <v>42616.664687499993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5">
        <v>50</v>
      </c>
      <c r="E3677" s="5">
        <v>70</v>
      </c>
      <c r="F3677" s="12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5">
        <f t="shared" si="343"/>
        <v>23.33</v>
      </c>
      <c r="Q3677" s="27" t="str">
        <f t="shared" si="344"/>
        <v>theater</v>
      </c>
      <c r="R3677" s="27" t="str">
        <f t="shared" si="345"/>
        <v>plays</v>
      </c>
      <c r="S3677" s="14">
        <f t="shared" si="346"/>
        <v>42493.388680555552</v>
      </c>
      <c r="T3677" s="14">
        <f t="shared" si="347"/>
        <v>42505.749999999993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5">
        <v>800</v>
      </c>
      <c r="E3678" s="5">
        <v>1030</v>
      </c>
      <c r="F3678" s="12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129</v>
      </c>
      <c r="P3678" s="5">
        <f t="shared" si="343"/>
        <v>64.38</v>
      </c>
      <c r="Q3678" s="27" t="str">
        <f t="shared" si="344"/>
        <v>theater</v>
      </c>
      <c r="R3678" s="27" t="str">
        <f t="shared" si="345"/>
        <v>plays</v>
      </c>
      <c r="S3678" s="14">
        <f t="shared" si="346"/>
        <v>41876.607453703698</v>
      </c>
      <c r="T3678" s="14">
        <f t="shared" si="347"/>
        <v>41894.607453703698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5">
        <v>12000</v>
      </c>
      <c r="E3679" s="5">
        <v>12348.5</v>
      </c>
      <c r="F3679" s="12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103</v>
      </c>
      <c r="P3679" s="5">
        <f t="shared" si="343"/>
        <v>62.05</v>
      </c>
      <c r="Q3679" s="27" t="str">
        <f t="shared" si="344"/>
        <v>theater</v>
      </c>
      <c r="R3679" s="27" t="str">
        <f t="shared" si="345"/>
        <v>plays</v>
      </c>
      <c r="S3679" s="14">
        <f t="shared" si="346"/>
        <v>41802.365949074068</v>
      </c>
      <c r="T3679" s="14">
        <f t="shared" si="347"/>
        <v>41822.957638888889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5">
        <v>2000</v>
      </c>
      <c r="E3680" s="5">
        <v>2050</v>
      </c>
      <c r="F3680" s="12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103</v>
      </c>
      <c r="P3680" s="5">
        <f t="shared" si="343"/>
        <v>66.13</v>
      </c>
      <c r="Q3680" s="27" t="str">
        <f t="shared" si="344"/>
        <v>theater</v>
      </c>
      <c r="R3680" s="27" t="str">
        <f t="shared" si="345"/>
        <v>plays</v>
      </c>
      <c r="S3680" s="14">
        <f t="shared" si="346"/>
        <v>42120.322893518511</v>
      </c>
      <c r="T3680" s="14">
        <f t="shared" si="347"/>
        <v>42155.322893518511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5">
        <v>2000</v>
      </c>
      <c r="E3681" s="5">
        <v>2202</v>
      </c>
      <c r="F3681" s="12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110.00000000000001</v>
      </c>
      <c r="P3681" s="5">
        <f t="shared" si="343"/>
        <v>73.400000000000006</v>
      </c>
      <c r="Q3681" s="27" t="str">
        <f t="shared" si="344"/>
        <v>theater</v>
      </c>
      <c r="R3681" s="27" t="str">
        <f t="shared" si="345"/>
        <v>plays</v>
      </c>
      <c r="S3681" s="14">
        <f t="shared" si="346"/>
        <v>41786.553020833329</v>
      </c>
      <c r="T3681" s="14">
        <f t="shared" si="347"/>
        <v>41820.999305555553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5">
        <v>3000</v>
      </c>
      <c r="E3682" s="5">
        <v>3383</v>
      </c>
      <c r="F3682" s="1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112.99999999999999</v>
      </c>
      <c r="P3682" s="5">
        <f t="shared" si="343"/>
        <v>99.5</v>
      </c>
      <c r="Q3682" s="27" t="str">
        <f t="shared" si="344"/>
        <v>theater</v>
      </c>
      <c r="R3682" s="27" t="str">
        <f t="shared" si="345"/>
        <v>plays</v>
      </c>
      <c r="S3682" s="14">
        <f t="shared" si="346"/>
        <v>42627.245763888881</v>
      </c>
      <c r="T3682" s="14">
        <f t="shared" si="347"/>
        <v>42648.245763888881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5">
        <v>1000</v>
      </c>
      <c r="E3683" s="5">
        <v>1119</v>
      </c>
      <c r="F3683" s="12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112.00000000000001</v>
      </c>
      <c r="P3683" s="5">
        <f t="shared" si="343"/>
        <v>62.17</v>
      </c>
      <c r="Q3683" s="27" t="str">
        <f t="shared" si="344"/>
        <v>theater</v>
      </c>
      <c r="R3683" s="27" t="str">
        <f t="shared" si="345"/>
        <v>plays</v>
      </c>
      <c r="S3683" s="14">
        <f t="shared" si="346"/>
        <v>42374.443171296291</v>
      </c>
      <c r="T3683" s="14">
        <f t="shared" si="347"/>
        <v>42384.443171296291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5">
        <v>3000</v>
      </c>
      <c r="E3684" s="5">
        <v>4176</v>
      </c>
      <c r="F3684" s="12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</v>
      </c>
      <c r="P3684" s="5">
        <f t="shared" si="343"/>
        <v>62.33</v>
      </c>
      <c r="Q3684" s="27" t="str">
        <f t="shared" si="344"/>
        <v>theater</v>
      </c>
      <c r="R3684" s="27" t="str">
        <f t="shared" si="345"/>
        <v>plays</v>
      </c>
      <c r="S3684" s="14">
        <f t="shared" si="346"/>
        <v>41772.477060185185</v>
      </c>
      <c r="T3684" s="14">
        <f t="shared" si="347"/>
        <v>41806.082638888889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5">
        <v>3500</v>
      </c>
      <c r="E3685" s="5">
        <v>3880</v>
      </c>
      <c r="F3685" s="12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111.00000000000001</v>
      </c>
      <c r="P3685" s="5">
        <f t="shared" si="343"/>
        <v>58.79</v>
      </c>
      <c r="Q3685" s="27" t="str">
        <f t="shared" si="344"/>
        <v>theater</v>
      </c>
      <c r="R3685" s="27" t="str">
        <f t="shared" si="345"/>
        <v>plays</v>
      </c>
      <c r="S3685" s="14">
        <f t="shared" si="346"/>
        <v>42632.908518518518</v>
      </c>
      <c r="T3685" s="14">
        <f t="shared" si="347"/>
        <v>42662.908518518518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5">
        <v>750</v>
      </c>
      <c r="E3686" s="5">
        <v>1043</v>
      </c>
      <c r="F3686" s="12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</v>
      </c>
      <c r="P3686" s="5">
        <f t="shared" si="343"/>
        <v>45.35</v>
      </c>
      <c r="Q3686" s="27" t="str">
        <f t="shared" si="344"/>
        <v>theater</v>
      </c>
      <c r="R3686" s="27" t="str">
        <f t="shared" si="345"/>
        <v>plays</v>
      </c>
      <c r="S3686" s="14">
        <f t="shared" si="346"/>
        <v>42218.97206018518</v>
      </c>
      <c r="T3686" s="14">
        <f t="shared" si="347"/>
        <v>42248.97206018518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5">
        <v>5000</v>
      </c>
      <c r="E3687" s="5">
        <v>5285</v>
      </c>
      <c r="F3687" s="12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106</v>
      </c>
      <c r="P3687" s="5">
        <f t="shared" si="343"/>
        <v>41.94</v>
      </c>
      <c r="Q3687" s="27" t="str">
        <f t="shared" si="344"/>
        <v>theater</v>
      </c>
      <c r="R3687" s="27" t="str">
        <f t="shared" si="345"/>
        <v>plays</v>
      </c>
      <c r="S3687" s="14">
        <f t="shared" si="346"/>
        <v>41753.384942129625</v>
      </c>
      <c r="T3687" s="14">
        <f t="shared" si="347"/>
        <v>41778.666666666664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5">
        <v>350</v>
      </c>
      <c r="E3688" s="5">
        <v>355</v>
      </c>
      <c r="F3688" s="12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</v>
      </c>
      <c r="P3688" s="5">
        <f t="shared" si="343"/>
        <v>59.17</v>
      </c>
      <c r="Q3688" s="27" t="str">
        <f t="shared" si="344"/>
        <v>theater</v>
      </c>
      <c r="R3688" s="27" t="str">
        <f t="shared" si="345"/>
        <v>plays</v>
      </c>
      <c r="S3688" s="14">
        <f t="shared" si="346"/>
        <v>42230.454398148147</v>
      </c>
      <c r="T3688" s="14">
        <f t="shared" si="347"/>
        <v>42244.957638888889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5">
        <v>5000</v>
      </c>
      <c r="E3689" s="5">
        <v>5012.25</v>
      </c>
      <c r="F3689" s="12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</v>
      </c>
      <c r="P3689" s="5">
        <f t="shared" si="343"/>
        <v>200.49</v>
      </c>
      <c r="Q3689" s="27" t="str">
        <f t="shared" si="344"/>
        <v>theater</v>
      </c>
      <c r="R3689" s="27" t="str">
        <f t="shared" si="345"/>
        <v>plays</v>
      </c>
      <c r="S3689" s="14">
        <f t="shared" si="346"/>
        <v>41787.009895833333</v>
      </c>
      <c r="T3689" s="14">
        <f t="shared" si="347"/>
        <v>41817.009895833333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5">
        <v>3000</v>
      </c>
      <c r="E3690" s="5">
        <v>3275</v>
      </c>
      <c r="F3690" s="12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109.00000000000001</v>
      </c>
      <c r="P3690" s="5">
        <f t="shared" si="343"/>
        <v>83.97</v>
      </c>
      <c r="Q3690" s="27" t="str">
        <f t="shared" si="344"/>
        <v>theater</v>
      </c>
      <c r="R3690" s="27" t="str">
        <f t="shared" si="345"/>
        <v>plays</v>
      </c>
      <c r="S3690" s="14">
        <f t="shared" si="346"/>
        <v>41829.578749999993</v>
      </c>
      <c r="T3690" s="14">
        <f t="shared" si="347"/>
        <v>41859.578749999993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5">
        <v>3000</v>
      </c>
      <c r="E3691" s="5">
        <v>3550</v>
      </c>
      <c r="F3691" s="12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</v>
      </c>
      <c r="P3691" s="5">
        <f t="shared" si="343"/>
        <v>57.26</v>
      </c>
      <c r="Q3691" s="27" t="str">
        <f t="shared" si="344"/>
        <v>theater</v>
      </c>
      <c r="R3691" s="27" t="str">
        <f t="shared" si="345"/>
        <v>plays</v>
      </c>
      <c r="S3691" s="14">
        <f t="shared" si="346"/>
        <v>42147.61850694444</v>
      </c>
      <c r="T3691" s="14">
        <f t="shared" si="347"/>
        <v>42176.725694444445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5">
        <v>1500</v>
      </c>
      <c r="E3692" s="5">
        <v>1800</v>
      </c>
      <c r="F3692" s="1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5">
        <f t="shared" si="343"/>
        <v>58.06</v>
      </c>
      <c r="Q3692" s="27" t="str">
        <f t="shared" si="344"/>
        <v>theater</v>
      </c>
      <c r="R3692" s="27" t="str">
        <f t="shared" si="345"/>
        <v>plays</v>
      </c>
      <c r="S3692" s="14">
        <f t="shared" si="346"/>
        <v>41940.389849537038</v>
      </c>
      <c r="T3692" s="14">
        <f t="shared" si="347"/>
        <v>41970.431516203702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5">
        <v>40000</v>
      </c>
      <c r="E3693" s="5">
        <v>51184</v>
      </c>
      <c r="F3693" s="12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128</v>
      </c>
      <c r="P3693" s="5">
        <f t="shared" si="343"/>
        <v>186.8</v>
      </c>
      <c r="Q3693" s="27" t="str">
        <f t="shared" si="344"/>
        <v>theater</v>
      </c>
      <c r="R3693" s="27" t="str">
        <f t="shared" si="345"/>
        <v>plays</v>
      </c>
      <c r="S3693" s="14">
        <f t="shared" si="346"/>
        <v>42020.492233796293</v>
      </c>
      <c r="T3693" s="14">
        <f t="shared" si="347"/>
        <v>42064.999305555553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5">
        <v>1000</v>
      </c>
      <c r="E3694" s="5">
        <v>1260</v>
      </c>
      <c r="F3694" s="12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5">
        <f t="shared" si="343"/>
        <v>74.12</v>
      </c>
      <c r="Q3694" s="27" t="str">
        <f t="shared" si="344"/>
        <v>theater</v>
      </c>
      <c r="R3694" s="27" t="str">
        <f t="shared" si="345"/>
        <v>plays</v>
      </c>
      <c r="S3694" s="14">
        <f t="shared" si="346"/>
        <v>41891.756701388884</v>
      </c>
      <c r="T3694" s="14">
        <f t="shared" si="347"/>
        <v>41900.791666666664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5">
        <v>333</v>
      </c>
      <c r="E3695" s="5">
        <v>430</v>
      </c>
      <c r="F3695" s="12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</v>
      </c>
      <c r="P3695" s="5">
        <f t="shared" si="343"/>
        <v>30.71</v>
      </c>
      <c r="Q3695" s="27" t="str">
        <f t="shared" si="344"/>
        <v>theater</v>
      </c>
      <c r="R3695" s="27" t="str">
        <f t="shared" si="345"/>
        <v>plays</v>
      </c>
      <c r="S3695" s="14">
        <f t="shared" si="346"/>
        <v>42308.98297453703</v>
      </c>
      <c r="T3695" s="14">
        <f t="shared" si="347"/>
        <v>42338.729166666664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5">
        <v>3500</v>
      </c>
      <c r="E3696" s="5">
        <v>3760</v>
      </c>
      <c r="F3696" s="12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</v>
      </c>
      <c r="P3696" s="5">
        <f t="shared" si="343"/>
        <v>62.67</v>
      </c>
      <c r="Q3696" s="27" t="str">
        <f t="shared" si="344"/>
        <v>theater</v>
      </c>
      <c r="R3696" s="27" t="str">
        <f t="shared" si="345"/>
        <v>plays</v>
      </c>
      <c r="S3696" s="14">
        <f t="shared" si="346"/>
        <v>42489.925543981481</v>
      </c>
      <c r="T3696" s="14">
        <f t="shared" si="347"/>
        <v>42526.874999999993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5">
        <v>4000</v>
      </c>
      <c r="E3697" s="5">
        <v>4005</v>
      </c>
      <c r="F3697" s="12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</v>
      </c>
      <c r="P3697" s="5">
        <f t="shared" si="343"/>
        <v>121.36</v>
      </c>
      <c r="Q3697" s="27" t="str">
        <f t="shared" si="344"/>
        <v>theater</v>
      </c>
      <c r="R3697" s="27" t="str">
        <f t="shared" si="345"/>
        <v>plays</v>
      </c>
      <c r="S3697" s="14">
        <f t="shared" si="346"/>
        <v>41995.662152777775</v>
      </c>
      <c r="T3697" s="14">
        <f t="shared" si="347"/>
        <v>42015.662152777775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5">
        <v>2000</v>
      </c>
      <c r="E3698" s="5">
        <v>3100</v>
      </c>
      <c r="F3698" s="12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5">
        <f t="shared" si="343"/>
        <v>39.74</v>
      </c>
      <c r="Q3698" s="27" t="str">
        <f t="shared" si="344"/>
        <v>theater</v>
      </c>
      <c r="R3698" s="27" t="str">
        <f t="shared" si="345"/>
        <v>plays</v>
      </c>
      <c r="S3698" s="14">
        <f t="shared" si="346"/>
        <v>41988.408749999995</v>
      </c>
      <c r="T3698" s="14">
        <f t="shared" si="347"/>
        <v>42048.408749999995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5">
        <v>2000</v>
      </c>
      <c r="E3699" s="5">
        <v>2160</v>
      </c>
      <c r="F3699" s="12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5">
        <f t="shared" si="343"/>
        <v>72</v>
      </c>
      <c r="Q3699" s="27" t="str">
        <f t="shared" si="344"/>
        <v>theater</v>
      </c>
      <c r="R3699" s="27" t="str">
        <f t="shared" si="345"/>
        <v>plays</v>
      </c>
      <c r="S3699" s="14">
        <f t="shared" si="346"/>
        <v>42479.2575</v>
      </c>
      <c r="T3699" s="14">
        <f t="shared" si="347"/>
        <v>42500.2575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5">
        <v>5000</v>
      </c>
      <c r="E3700" s="5">
        <v>5526</v>
      </c>
      <c r="F3700" s="12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111.00000000000001</v>
      </c>
      <c r="P3700" s="5">
        <f t="shared" si="343"/>
        <v>40.630000000000003</v>
      </c>
      <c r="Q3700" s="27" t="str">
        <f t="shared" si="344"/>
        <v>theater</v>
      </c>
      <c r="R3700" s="27" t="str">
        <f t="shared" si="345"/>
        <v>plays</v>
      </c>
      <c r="S3700" s="14">
        <f t="shared" si="346"/>
        <v>42401.598229166666</v>
      </c>
      <c r="T3700" s="14">
        <f t="shared" si="347"/>
        <v>42431.598229166666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5">
        <v>2500</v>
      </c>
      <c r="E3701" s="5">
        <v>2520</v>
      </c>
      <c r="F3701" s="12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101</v>
      </c>
      <c r="P3701" s="5">
        <f t="shared" si="343"/>
        <v>63</v>
      </c>
      <c r="Q3701" s="27" t="str">
        <f t="shared" si="344"/>
        <v>theater</v>
      </c>
      <c r="R3701" s="27" t="str">
        <f t="shared" si="345"/>
        <v>plays</v>
      </c>
      <c r="S3701" s="14">
        <f t="shared" si="346"/>
        <v>41897.393703703703</v>
      </c>
      <c r="T3701" s="14">
        <f t="shared" si="347"/>
        <v>41927.393703703703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5">
        <v>500</v>
      </c>
      <c r="E3702" s="5">
        <v>606</v>
      </c>
      <c r="F3702" s="1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</v>
      </c>
      <c r="P3702" s="5">
        <f t="shared" si="343"/>
        <v>33.67</v>
      </c>
      <c r="Q3702" s="27" t="str">
        <f t="shared" si="344"/>
        <v>theater</v>
      </c>
      <c r="R3702" s="27" t="str">
        <f t="shared" si="345"/>
        <v>plays</v>
      </c>
      <c r="S3702" s="14">
        <f t="shared" si="346"/>
        <v>41882.37731481481</v>
      </c>
      <c r="T3702" s="14">
        <f t="shared" si="347"/>
        <v>41912.458333333328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5">
        <v>1500</v>
      </c>
      <c r="E3703" s="5">
        <v>1505</v>
      </c>
      <c r="F3703" s="12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</v>
      </c>
      <c r="P3703" s="5">
        <f t="shared" si="343"/>
        <v>38.590000000000003</v>
      </c>
      <c r="Q3703" s="27" t="str">
        <f t="shared" si="344"/>
        <v>theater</v>
      </c>
      <c r="R3703" s="27" t="str">
        <f t="shared" si="345"/>
        <v>plays</v>
      </c>
      <c r="S3703" s="14">
        <f t="shared" si="346"/>
        <v>42129.333252314813</v>
      </c>
      <c r="T3703" s="14">
        <f t="shared" si="347"/>
        <v>42159.333252314813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5">
        <v>3000</v>
      </c>
      <c r="E3704" s="5">
        <v>3275</v>
      </c>
      <c r="F3704" s="12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109.00000000000001</v>
      </c>
      <c r="P3704" s="5">
        <f t="shared" si="343"/>
        <v>155.94999999999999</v>
      </c>
      <c r="Q3704" s="27" t="str">
        <f t="shared" si="344"/>
        <v>theater</v>
      </c>
      <c r="R3704" s="27" t="str">
        <f t="shared" si="345"/>
        <v>plays</v>
      </c>
      <c r="S3704" s="14">
        <f t="shared" si="346"/>
        <v>42524.329675925925</v>
      </c>
      <c r="T3704" s="14">
        <f t="shared" si="347"/>
        <v>42561.749305555553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5">
        <v>1050</v>
      </c>
      <c r="E3705" s="5">
        <v>1296</v>
      </c>
      <c r="F3705" s="12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</v>
      </c>
      <c r="P3705" s="5">
        <f t="shared" si="343"/>
        <v>43.2</v>
      </c>
      <c r="Q3705" s="27" t="str">
        <f t="shared" si="344"/>
        <v>theater</v>
      </c>
      <c r="R3705" s="27" t="str">
        <f t="shared" si="345"/>
        <v>plays</v>
      </c>
      <c r="S3705" s="14">
        <f t="shared" si="346"/>
        <v>42556.296157407407</v>
      </c>
      <c r="T3705" s="14">
        <f t="shared" si="347"/>
        <v>42595.082638888889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5">
        <v>300</v>
      </c>
      <c r="E3706" s="5">
        <v>409.01</v>
      </c>
      <c r="F3706" s="12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</v>
      </c>
      <c r="P3706" s="5">
        <f t="shared" si="343"/>
        <v>15.15</v>
      </c>
      <c r="Q3706" s="27" t="str">
        <f t="shared" si="344"/>
        <v>theater</v>
      </c>
      <c r="R3706" s="27" t="str">
        <f t="shared" si="345"/>
        <v>plays</v>
      </c>
      <c r="S3706" s="14">
        <f t="shared" si="346"/>
        <v>42461.481412037036</v>
      </c>
      <c r="T3706" s="14">
        <f t="shared" si="347"/>
        <v>42521.481412037036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5">
        <v>2827</v>
      </c>
      <c r="E3707" s="5">
        <v>2925</v>
      </c>
      <c r="F3707" s="12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</v>
      </c>
      <c r="P3707" s="5">
        <f t="shared" si="343"/>
        <v>83.57</v>
      </c>
      <c r="Q3707" s="27" t="str">
        <f t="shared" si="344"/>
        <v>theater</v>
      </c>
      <c r="R3707" s="27" t="str">
        <f t="shared" si="345"/>
        <v>plays</v>
      </c>
      <c r="S3707" s="14">
        <f t="shared" si="346"/>
        <v>41792.334652777776</v>
      </c>
      <c r="T3707" s="14">
        <f t="shared" si="347"/>
        <v>41813.541666666664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5">
        <v>1500</v>
      </c>
      <c r="E3708" s="5">
        <v>1820</v>
      </c>
      <c r="F3708" s="12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</v>
      </c>
      <c r="P3708" s="5">
        <f t="shared" si="343"/>
        <v>140</v>
      </c>
      <c r="Q3708" s="27" t="str">
        <f t="shared" si="344"/>
        <v>theater</v>
      </c>
      <c r="R3708" s="27" t="str">
        <f t="shared" si="345"/>
        <v>plays</v>
      </c>
      <c r="S3708" s="14">
        <f t="shared" si="346"/>
        <v>41879.705428240741</v>
      </c>
      <c r="T3708" s="14">
        <f t="shared" si="347"/>
        <v>41894.705428240741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5">
        <v>1000</v>
      </c>
      <c r="E3709" s="5">
        <v>1860</v>
      </c>
      <c r="F3709" s="12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5">
        <f t="shared" si="343"/>
        <v>80.87</v>
      </c>
      <c r="Q3709" s="27" t="str">
        <f t="shared" si="344"/>
        <v>theater</v>
      </c>
      <c r="R3709" s="27" t="str">
        <f t="shared" si="345"/>
        <v>plays</v>
      </c>
      <c r="S3709" s="14">
        <f t="shared" si="346"/>
        <v>42551.840023148143</v>
      </c>
      <c r="T3709" s="14">
        <f t="shared" si="347"/>
        <v>42573.018055555549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5">
        <v>700</v>
      </c>
      <c r="E3710" s="5">
        <v>2100</v>
      </c>
      <c r="F3710" s="12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5">
        <f t="shared" si="343"/>
        <v>53.85</v>
      </c>
      <c r="Q3710" s="27" t="str">
        <f t="shared" si="344"/>
        <v>theater</v>
      </c>
      <c r="R3710" s="27" t="str">
        <f t="shared" si="345"/>
        <v>plays</v>
      </c>
      <c r="S3710" s="14">
        <f t="shared" si="346"/>
        <v>41809.933865740735</v>
      </c>
      <c r="T3710" s="14">
        <f t="shared" si="347"/>
        <v>41823.933865740735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5">
        <v>1000</v>
      </c>
      <c r="E3711" s="5">
        <v>1082.5</v>
      </c>
      <c r="F3711" s="12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</v>
      </c>
      <c r="P3711" s="5">
        <f t="shared" si="343"/>
        <v>30.93</v>
      </c>
      <c r="Q3711" s="27" t="str">
        <f t="shared" si="344"/>
        <v>theater</v>
      </c>
      <c r="R3711" s="27" t="str">
        <f t="shared" si="345"/>
        <v>plays</v>
      </c>
      <c r="S3711" s="14">
        <f t="shared" si="346"/>
        <v>41785.499374999999</v>
      </c>
      <c r="T3711" s="14">
        <f t="shared" si="347"/>
        <v>41815.499374999999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5">
        <v>1300</v>
      </c>
      <c r="E3712" s="5">
        <v>1835</v>
      </c>
      <c r="F3712" s="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</v>
      </c>
      <c r="P3712" s="5">
        <f t="shared" si="343"/>
        <v>67.959999999999994</v>
      </c>
      <c r="Q3712" s="27" t="str">
        <f t="shared" si="344"/>
        <v>theater</v>
      </c>
      <c r="R3712" s="27" t="str">
        <f t="shared" si="345"/>
        <v>plays</v>
      </c>
      <c r="S3712" s="14">
        <f t="shared" si="346"/>
        <v>42072.367916666662</v>
      </c>
      <c r="T3712" s="14">
        <f t="shared" si="347"/>
        <v>42097.367916666662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5">
        <v>500</v>
      </c>
      <c r="E3713" s="5">
        <v>570</v>
      </c>
      <c r="F3713" s="12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5">
        <f t="shared" si="343"/>
        <v>27.14</v>
      </c>
      <c r="Q3713" s="27" t="str">
        <f t="shared" si="344"/>
        <v>theater</v>
      </c>
      <c r="R3713" s="27" t="str">
        <f t="shared" si="345"/>
        <v>plays</v>
      </c>
      <c r="S3713" s="14">
        <f t="shared" si="346"/>
        <v>41779.5158912037</v>
      </c>
      <c r="T3713" s="14">
        <f t="shared" si="347"/>
        <v>41805.458333333328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5">
        <v>7500</v>
      </c>
      <c r="E3714" s="5">
        <v>11530</v>
      </c>
      <c r="F3714" s="12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154</v>
      </c>
      <c r="P3714" s="5">
        <f t="shared" si="343"/>
        <v>110.87</v>
      </c>
      <c r="Q3714" s="27" t="str">
        <f t="shared" si="344"/>
        <v>theater</v>
      </c>
      <c r="R3714" s="27" t="str">
        <f t="shared" si="345"/>
        <v>plays</v>
      </c>
      <c r="S3714" s="14">
        <f t="shared" si="346"/>
        <v>42133.963738425926</v>
      </c>
      <c r="T3714" s="14">
        <f t="shared" si="347"/>
        <v>42155.082638888889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5">
        <v>2000</v>
      </c>
      <c r="E3715" s="5">
        <v>2030</v>
      </c>
      <c r="F3715" s="12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ROUND(E3715/D3715,2)*100</f>
        <v>102</v>
      </c>
      <c r="P3715" s="5">
        <f t="shared" ref="P3715:P3778" si="349">IF(L3715=0,0,ROUND(E3715/L3715,2))</f>
        <v>106.84</v>
      </c>
      <c r="Q3715" s="27" t="str">
        <f t="shared" ref="Q3715:Q3778" si="350">IF((FIND("/",N3715,1)&gt;0),
LEFT(N3715,(FIND("/",N3715,1)-1)),N3715)</f>
        <v>theater</v>
      </c>
      <c r="R3715" s="27" t="str">
        <f t="shared" ref="R3715:R3778" si="351">IF((FIND("/",N3715,1)&gt;0),
RIGHT(N3715,(LEN(N3715)-1-LEN(Q3715))),"")</f>
        <v>plays</v>
      </c>
      <c r="S3715" s="14">
        <f t="shared" ref="S3715:S3778" si="352">(((J3715/60)/60)/24)+DATE(1970,1,1)+(-5/24)</f>
        <v>42505.529699074068</v>
      </c>
      <c r="T3715" s="14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5">
        <v>10000</v>
      </c>
      <c r="E3716" s="5">
        <v>10235</v>
      </c>
      <c r="F3716" s="12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</v>
      </c>
      <c r="P3716" s="5">
        <f t="shared" si="349"/>
        <v>105.52</v>
      </c>
      <c r="Q3716" s="27" t="str">
        <f t="shared" si="350"/>
        <v>theater</v>
      </c>
      <c r="R3716" s="27" t="str">
        <f t="shared" si="351"/>
        <v>plays</v>
      </c>
      <c r="S3716" s="14">
        <f t="shared" si="352"/>
        <v>42118.347997685189</v>
      </c>
      <c r="T3716" s="14">
        <f t="shared" si="353"/>
        <v>42149.957638888889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5">
        <v>3500</v>
      </c>
      <c r="E3717" s="5">
        <v>3590</v>
      </c>
      <c r="F3717" s="12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103</v>
      </c>
      <c r="P3717" s="5">
        <f t="shared" si="349"/>
        <v>132.96</v>
      </c>
      <c r="Q3717" s="27" t="str">
        <f t="shared" si="350"/>
        <v>theater</v>
      </c>
      <c r="R3717" s="27" t="str">
        <f t="shared" si="351"/>
        <v>plays</v>
      </c>
      <c r="S3717" s="14">
        <f t="shared" si="352"/>
        <v>42036.787256944437</v>
      </c>
      <c r="T3717" s="14">
        <f t="shared" si="353"/>
        <v>42094.327777777777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5">
        <v>800</v>
      </c>
      <c r="E3718" s="5">
        <v>1246</v>
      </c>
      <c r="F3718" s="12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156</v>
      </c>
      <c r="P3718" s="5">
        <f t="shared" si="349"/>
        <v>51.92</v>
      </c>
      <c r="Q3718" s="27" t="str">
        <f t="shared" si="350"/>
        <v>theater</v>
      </c>
      <c r="R3718" s="27" t="str">
        <f t="shared" si="351"/>
        <v>plays</v>
      </c>
      <c r="S3718" s="14">
        <f t="shared" si="352"/>
        <v>42360.679502314808</v>
      </c>
      <c r="T3718" s="14">
        <f t="shared" si="353"/>
        <v>42390.679502314808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5">
        <v>4000</v>
      </c>
      <c r="E3719" s="5">
        <v>4030</v>
      </c>
      <c r="F3719" s="12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101</v>
      </c>
      <c r="P3719" s="5">
        <f t="shared" si="349"/>
        <v>310</v>
      </c>
      <c r="Q3719" s="27" t="str">
        <f t="shared" si="350"/>
        <v>theater</v>
      </c>
      <c r="R3719" s="27" t="str">
        <f t="shared" si="351"/>
        <v>plays</v>
      </c>
      <c r="S3719" s="14">
        <f t="shared" si="352"/>
        <v>42102.657974537033</v>
      </c>
      <c r="T3719" s="14">
        <f t="shared" si="353"/>
        <v>42133.657974537033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5">
        <v>500</v>
      </c>
      <c r="E3720" s="5">
        <v>1197</v>
      </c>
      <c r="F3720" s="12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</v>
      </c>
      <c r="P3720" s="5">
        <f t="shared" si="349"/>
        <v>26.02</v>
      </c>
      <c r="Q3720" s="27" t="str">
        <f t="shared" si="350"/>
        <v>theater</v>
      </c>
      <c r="R3720" s="27" t="str">
        <f t="shared" si="351"/>
        <v>plays</v>
      </c>
      <c r="S3720" s="14">
        <f t="shared" si="352"/>
        <v>42032.507812499993</v>
      </c>
      <c r="T3720" s="14">
        <f t="shared" si="353"/>
        <v>42062.507812499993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5">
        <v>200</v>
      </c>
      <c r="E3721" s="5">
        <v>420</v>
      </c>
      <c r="F3721" s="12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5">
        <f t="shared" si="349"/>
        <v>105</v>
      </c>
      <c r="Q3721" s="27" t="str">
        <f t="shared" si="350"/>
        <v>theater</v>
      </c>
      <c r="R3721" s="27" t="str">
        <f t="shared" si="351"/>
        <v>plays</v>
      </c>
      <c r="S3721" s="14">
        <f t="shared" si="352"/>
        <v>42147.521597222221</v>
      </c>
      <c r="T3721" s="14">
        <f t="shared" si="353"/>
        <v>42177.521597222221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5">
        <v>3300</v>
      </c>
      <c r="E3722" s="5">
        <v>3449</v>
      </c>
      <c r="F3722" s="1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105</v>
      </c>
      <c r="P3722" s="5">
        <f t="shared" si="349"/>
        <v>86.23</v>
      </c>
      <c r="Q3722" s="27" t="str">
        <f t="shared" si="350"/>
        <v>theater</v>
      </c>
      <c r="R3722" s="27" t="str">
        <f t="shared" si="351"/>
        <v>plays</v>
      </c>
      <c r="S3722" s="14">
        <f t="shared" si="352"/>
        <v>42165.784791666665</v>
      </c>
      <c r="T3722" s="14">
        <f t="shared" si="353"/>
        <v>42187.784791666665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5">
        <v>5000</v>
      </c>
      <c r="E3723" s="5">
        <v>5040</v>
      </c>
      <c r="F3723" s="12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101</v>
      </c>
      <c r="P3723" s="5">
        <f t="shared" si="349"/>
        <v>114.55</v>
      </c>
      <c r="Q3723" s="27" t="str">
        <f t="shared" si="350"/>
        <v>theater</v>
      </c>
      <c r="R3723" s="27" t="str">
        <f t="shared" si="351"/>
        <v>plays</v>
      </c>
      <c r="S3723" s="14">
        <f t="shared" si="352"/>
        <v>41927.727824074071</v>
      </c>
      <c r="T3723" s="14">
        <f t="shared" si="353"/>
        <v>41948.769490740735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5">
        <v>1500</v>
      </c>
      <c r="E3724" s="5">
        <v>1668</v>
      </c>
      <c r="F3724" s="12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111.00000000000001</v>
      </c>
      <c r="P3724" s="5">
        <f t="shared" si="349"/>
        <v>47.66</v>
      </c>
      <c r="Q3724" s="27" t="str">
        <f t="shared" si="350"/>
        <v>theater</v>
      </c>
      <c r="R3724" s="27" t="str">
        <f t="shared" si="351"/>
        <v>plays</v>
      </c>
      <c r="S3724" s="14">
        <f t="shared" si="352"/>
        <v>42381.463506944441</v>
      </c>
      <c r="T3724" s="14">
        <f t="shared" si="353"/>
        <v>42411.749305555553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5">
        <v>4500</v>
      </c>
      <c r="E3725" s="5">
        <v>4592</v>
      </c>
      <c r="F3725" s="12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</v>
      </c>
      <c r="P3725" s="5">
        <f t="shared" si="349"/>
        <v>72.89</v>
      </c>
      <c r="Q3725" s="27" t="str">
        <f t="shared" si="350"/>
        <v>theater</v>
      </c>
      <c r="R3725" s="27" t="str">
        <f t="shared" si="351"/>
        <v>plays</v>
      </c>
      <c r="S3725" s="14">
        <f t="shared" si="352"/>
        <v>41943.544699074075</v>
      </c>
      <c r="T3725" s="14">
        <f t="shared" si="353"/>
        <v>41973.586365740739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5">
        <v>4300</v>
      </c>
      <c r="E3726" s="5">
        <v>4409.55</v>
      </c>
      <c r="F3726" s="12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103</v>
      </c>
      <c r="P3726" s="5">
        <f t="shared" si="349"/>
        <v>49.55</v>
      </c>
      <c r="Q3726" s="27" t="str">
        <f t="shared" si="350"/>
        <v>theater</v>
      </c>
      <c r="R3726" s="27" t="str">
        <f t="shared" si="351"/>
        <v>plays</v>
      </c>
      <c r="S3726" s="14">
        <f t="shared" si="352"/>
        <v>42465.283101851855</v>
      </c>
      <c r="T3726" s="14">
        <f t="shared" si="353"/>
        <v>42494.749999999993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5">
        <v>300</v>
      </c>
      <c r="E3727" s="5">
        <v>381</v>
      </c>
      <c r="F3727" s="12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5">
        <f t="shared" si="349"/>
        <v>25.4</v>
      </c>
      <c r="Q3727" s="27" t="str">
        <f t="shared" si="350"/>
        <v>theater</v>
      </c>
      <c r="R3727" s="27" t="str">
        <f t="shared" si="351"/>
        <v>plays</v>
      </c>
      <c r="S3727" s="14">
        <f t="shared" si="352"/>
        <v>42401.736886574072</v>
      </c>
      <c r="T3727" s="14">
        <f t="shared" si="353"/>
        <v>42418.687499999993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5">
        <v>850</v>
      </c>
      <c r="E3728" s="5">
        <v>2879</v>
      </c>
      <c r="F3728" s="12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339</v>
      </c>
      <c r="P3728" s="5">
        <f t="shared" si="349"/>
        <v>62.59</v>
      </c>
      <c r="Q3728" s="27" t="str">
        <f t="shared" si="350"/>
        <v>theater</v>
      </c>
      <c r="R3728" s="27" t="str">
        <f t="shared" si="351"/>
        <v>plays</v>
      </c>
      <c r="S3728" s="14">
        <f t="shared" si="352"/>
        <v>42461.932534722226</v>
      </c>
      <c r="T3728" s="14">
        <f t="shared" si="353"/>
        <v>42489.666666666664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5">
        <v>2000</v>
      </c>
      <c r="E3729" s="5">
        <v>2015</v>
      </c>
      <c r="F3729" s="12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101</v>
      </c>
      <c r="P3729" s="5">
        <f t="shared" si="349"/>
        <v>61.06</v>
      </c>
      <c r="Q3729" s="27" t="str">
        <f t="shared" si="350"/>
        <v>theater</v>
      </c>
      <c r="R3729" s="27" t="str">
        <f t="shared" si="351"/>
        <v>plays</v>
      </c>
      <c r="S3729" s="14">
        <f t="shared" si="352"/>
        <v>42632.139976851853</v>
      </c>
      <c r="T3729" s="14">
        <f t="shared" si="353"/>
        <v>42662.996527777774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5">
        <v>20000</v>
      </c>
      <c r="E3730" s="5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</v>
      </c>
      <c r="P3730" s="5">
        <f t="shared" si="349"/>
        <v>60.06</v>
      </c>
      <c r="Q3730" s="27" t="str">
        <f t="shared" si="350"/>
        <v>theater</v>
      </c>
      <c r="R3730" s="27" t="str">
        <f t="shared" si="351"/>
        <v>plays</v>
      </c>
      <c r="S3730" s="14">
        <f t="shared" si="352"/>
        <v>42204.962685185186</v>
      </c>
      <c r="T3730" s="14">
        <f t="shared" si="353"/>
        <v>42234.962685185186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5">
        <v>5000</v>
      </c>
      <c r="E3731" s="5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7.0000000000000009</v>
      </c>
      <c r="P3731" s="5">
        <f t="shared" si="349"/>
        <v>72.400000000000006</v>
      </c>
      <c r="Q3731" s="27" t="str">
        <f t="shared" si="350"/>
        <v>theater</v>
      </c>
      <c r="R3731" s="27" t="str">
        <f t="shared" si="351"/>
        <v>plays</v>
      </c>
      <c r="S3731" s="14">
        <f t="shared" si="352"/>
        <v>42040.996666666666</v>
      </c>
      <c r="T3731" s="14">
        <f t="shared" si="353"/>
        <v>42085.954999999994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5">
        <v>1000</v>
      </c>
      <c r="E3732" s="5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5">
        <f t="shared" si="349"/>
        <v>100</v>
      </c>
      <c r="Q3732" s="27" t="str">
        <f t="shared" si="350"/>
        <v>theater</v>
      </c>
      <c r="R3732" s="27" t="str">
        <f t="shared" si="351"/>
        <v>plays</v>
      </c>
      <c r="S3732" s="14">
        <f t="shared" si="352"/>
        <v>42203.46943287037</v>
      </c>
      <c r="T3732" s="14">
        <f t="shared" si="353"/>
        <v>42233.46943287037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5">
        <v>5500</v>
      </c>
      <c r="E3733" s="5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</v>
      </c>
      <c r="P3733" s="5">
        <f t="shared" si="349"/>
        <v>51.67</v>
      </c>
      <c r="Q3733" s="27" t="str">
        <f t="shared" si="350"/>
        <v>theater</v>
      </c>
      <c r="R3733" s="27" t="str">
        <f t="shared" si="351"/>
        <v>plays</v>
      </c>
      <c r="S3733" s="14">
        <f t="shared" si="352"/>
        <v>41983.544513888883</v>
      </c>
      <c r="T3733" s="14">
        <f t="shared" si="353"/>
        <v>42013.932638888888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5">
        <v>850</v>
      </c>
      <c r="E3734" s="5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</v>
      </c>
      <c r="P3734" s="5">
        <f t="shared" si="349"/>
        <v>32.75</v>
      </c>
      <c r="Q3734" s="27" t="str">
        <f t="shared" si="350"/>
        <v>theater</v>
      </c>
      <c r="R3734" s="27" t="str">
        <f t="shared" si="351"/>
        <v>plays</v>
      </c>
      <c r="S3734" s="14">
        <f t="shared" si="352"/>
        <v>41968.469131944446</v>
      </c>
      <c r="T3734" s="14">
        <f t="shared" si="353"/>
        <v>42028.291666666664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5">
        <v>1500</v>
      </c>
      <c r="E3735" s="5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>
        <f t="shared" si="349"/>
        <v>0</v>
      </c>
      <c r="Q3735" s="27" t="str">
        <f t="shared" si="350"/>
        <v>theater</v>
      </c>
      <c r="R3735" s="27" t="str">
        <f t="shared" si="351"/>
        <v>plays</v>
      </c>
      <c r="S3735" s="14">
        <f t="shared" si="352"/>
        <v>42102.816064814811</v>
      </c>
      <c r="T3735" s="14">
        <f t="shared" si="353"/>
        <v>42112.729166666664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5">
        <v>1500</v>
      </c>
      <c r="E3736" s="5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28.000000000000004</v>
      </c>
      <c r="P3736" s="5">
        <f t="shared" si="349"/>
        <v>61</v>
      </c>
      <c r="Q3736" s="27" t="str">
        <f t="shared" si="350"/>
        <v>theater</v>
      </c>
      <c r="R3736" s="27" t="str">
        <f t="shared" si="351"/>
        <v>plays</v>
      </c>
      <c r="S3736" s="14">
        <f t="shared" si="352"/>
        <v>42089.693240740737</v>
      </c>
      <c r="T3736" s="14">
        <f t="shared" si="353"/>
        <v>42149.693240740737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5">
        <v>150</v>
      </c>
      <c r="E3737" s="5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</v>
      </c>
      <c r="P3737" s="5">
        <f t="shared" si="349"/>
        <v>10</v>
      </c>
      <c r="Q3737" s="27" t="str">
        <f t="shared" si="350"/>
        <v>theater</v>
      </c>
      <c r="R3737" s="27" t="str">
        <f t="shared" si="351"/>
        <v>plays</v>
      </c>
      <c r="S3737" s="14">
        <f t="shared" si="352"/>
        <v>42122.484826388885</v>
      </c>
      <c r="T3737" s="14">
        <f t="shared" si="353"/>
        <v>42152.484826388885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5">
        <v>1500</v>
      </c>
      <c r="E3738" s="5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1</v>
      </c>
      <c r="P3738" s="5">
        <f t="shared" si="349"/>
        <v>10</v>
      </c>
      <c r="Q3738" s="27" t="str">
        <f t="shared" si="350"/>
        <v>theater</v>
      </c>
      <c r="R3738" s="27" t="str">
        <f t="shared" si="351"/>
        <v>plays</v>
      </c>
      <c r="S3738" s="14">
        <f t="shared" si="352"/>
        <v>42048.503391203696</v>
      </c>
      <c r="T3738" s="14">
        <f t="shared" si="353"/>
        <v>42086.541666666664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5">
        <v>700</v>
      </c>
      <c r="E3739" s="5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</v>
      </c>
      <c r="P3739" s="5">
        <f t="shared" si="349"/>
        <v>37.5</v>
      </c>
      <c r="Q3739" s="27" t="str">
        <f t="shared" si="350"/>
        <v>theater</v>
      </c>
      <c r="R3739" s="27" t="str">
        <f t="shared" si="351"/>
        <v>plays</v>
      </c>
      <c r="S3739" s="14">
        <f t="shared" si="352"/>
        <v>42297.482673611106</v>
      </c>
      <c r="T3739" s="14">
        <f t="shared" si="353"/>
        <v>42320.082638888889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5">
        <v>1500</v>
      </c>
      <c r="E3740" s="5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5">
        <f t="shared" si="349"/>
        <v>45</v>
      </c>
      <c r="Q3740" s="27" t="str">
        <f t="shared" si="350"/>
        <v>theater</v>
      </c>
      <c r="R3740" s="27" t="str">
        <f t="shared" si="351"/>
        <v>plays</v>
      </c>
      <c r="S3740" s="14">
        <f t="shared" si="352"/>
        <v>41813.730381944442</v>
      </c>
      <c r="T3740" s="14">
        <f t="shared" si="353"/>
        <v>41835.708333333328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5">
        <v>4000</v>
      </c>
      <c r="E3741" s="5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</v>
      </c>
      <c r="P3741" s="5">
        <f t="shared" si="349"/>
        <v>100.63</v>
      </c>
      <c r="Q3741" s="27" t="str">
        <f t="shared" si="350"/>
        <v>theater</v>
      </c>
      <c r="R3741" s="27" t="str">
        <f t="shared" si="351"/>
        <v>plays</v>
      </c>
      <c r="S3741" s="14">
        <f t="shared" si="352"/>
        <v>42548.241527777776</v>
      </c>
      <c r="T3741" s="14">
        <f t="shared" si="353"/>
        <v>42568.241527777776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5">
        <v>2000</v>
      </c>
      <c r="E3742" s="5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18</v>
      </c>
      <c r="P3742" s="5">
        <f t="shared" si="349"/>
        <v>25.57</v>
      </c>
      <c r="Q3742" s="27" t="str">
        <f t="shared" si="350"/>
        <v>theater</v>
      </c>
      <c r="R3742" s="27" t="str">
        <f t="shared" si="351"/>
        <v>plays</v>
      </c>
      <c r="S3742" s="14">
        <f t="shared" si="352"/>
        <v>41832.881423611107</v>
      </c>
      <c r="T3742" s="14">
        <f t="shared" si="353"/>
        <v>41862.870810185181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5">
        <v>20000</v>
      </c>
      <c r="E3743" s="5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>
        <f t="shared" si="349"/>
        <v>0</v>
      </c>
      <c r="Q3743" s="27" t="str">
        <f t="shared" si="350"/>
        <v>theater</v>
      </c>
      <c r="R3743" s="27" t="str">
        <f t="shared" si="351"/>
        <v>plays</v>
      </c>
      <c r="S3743" s="14">
        <f t="shared" si="352"/>
        <v>42325.712384259255</v>
      </c>
      <c r="T3743" s="14">
        <f t="shared" si="353"/>
        <v>42355.712384259255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5">
        <v>5000</v>
      </c>
      <c r="E3744" s="5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5">
        <f t="shared" si="349"/>
        <v>25</v>
      </c>
      <c r="Q3744" s="27" t="str">
        <f t="shared" si="350"/>
        <v>theater</v>
      </c>
      <c r="R3744" s="27" t="str">
        <f t="shared" si="351"/>
        <v>plays</v>
      </c>
      <c r="S3744" s="14">
        <f t="shared" si="352"/>
        <v>41858.006296296291</v>
      </c>
      <c r="T3744" s="14">
        <f t="shared" si="353"/>
        <v>41888.006296296291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5">
        <v>2200</v>
      </c>
      <c r="E3745" s="5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>
        <f t="shared" si="349"/>
        <v>0</v>
      </c>
      <c r="Q3745" s="27" t="str">
        <f t="shared" si="350"/>
        <v>theater</v>
      </c>
      <c r="R3745" s="27" t="str">
        <f t="shared" si="351"/>
        <v>plays</v>
      </c>
      <c r="S3745" s="14">
        <f t="shared" si="352"/>
        <v>41793.501898148148</v>
      </c>
      <c r="T3745" s="14">
        <f t="shared" si="353"/>
        <v>41823.501898148148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5">
        <v>1200</v>
      </c>
      <c r="E3746" s="5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>
        <f t="shared" si="349"/>
        <v>0</v>
      </c>
      <c r="Q3746" s="27" t="str">
        <f t="shared" si="350"/>
        <v>theater</v>
      </c>
      <c r="R3746" s="27" t="str">
        <f t="shared" si="351"/>
        <v>plays</v>
      </c>
      <c r="S3746" s="14">
        <f t="shared" si="352"/>
        <v>41793.605925925927</v>
      </c>
      <c r="T3746" s="14">
        <f t="shared" si="353"/>
        <v>41824.957638888889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5">
        <v>100</v>
      </c>
      <c r="E3747" s="5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5">
        <f t="shared" si="349"/>
        <v>10</v>
      </c>
      <c r="Q3747" s="27" t="str">
        <f t="shared" si="350"/>
        <v>theater</v>
      </c>
      <c r="R3747" s="27" t="str">
        <f t="shared" si="351"/>
        <v>plays</v>
      </c>
      <c r="S3747" s="14">
        <f t="shared" si="352"/>
        <v>41831.489606481482</v>
      </c>
      <c r="T3747" s="14">
        <f t="shared" si="353"/>
        <v>41861.489606481482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5">
        <v>8500</v>
      </c>
      <c r="E3748" s="5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</v>
      </c>
      <c r="P3748" s="5">
        <f t="shared" si="349"/>
        <v>202</v>
      </c>
      <c r="Q3748" s="27" t="str">
        <f t="shared" si="350"/>
        <v>theater</v>
      </c>
      <c r="R3748" s="27" t="str">
        <f t="shared" si="351"/>
        <v>plays</v>
      </c>
      <c r="S3748" s="14">
        <f t="shared" si="352"/>
        <v>42621.18100694444</v>
      </c>
      <c r="T3748" s="14">
        <f t="shared" si="353"/>
        <v>42651.18100694444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5">
        <v>2500</v>
      </c>
      <c r="E3749" s="5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5">
        <f t="shared" si="349"/>
        <v>25</v>
      </c>
      <c r="Q3749" s="27" t="str">
        <f t="shared" si="350"/>
        <v>theater</v>
      </c>
      <c r="R3749" s="27" t="str">
        <f t="shared" si="351"/>
        <v>plays</v>
      </c>
      <c r="S3749" s="14">
        <f t="shared" si="352"/>
        <v>42164.091388888883</v>
      </c>
      <c r="T3749" s="14">
        <f t="shared" si="353"/>
        <v>42190.749305555553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5">
        <v>5000</v>
      </c>
      <c r="E3750" s="5">
        <v>5176</v>
      </c>
      <c r="F3750" s="12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104</v>
      </c>
      <c r="P3750" s="5">
        <f t="shared" si="349"/>
        <v>99.54</v>
      </c>
      <c r="Q3750" s="27" t="str">
        <f t="shared" si="350"/>
        <v>theater</v>
      </c>
      <c r="R3750" s="27" t="str">
        <f t="shared" si="351"/>
        <v>musical</v>
      </c>
      <c r="S3750" s="14">
        <f t="shared" si="352"/>
        <v>42395.498101851852</v>
      </c>
      <c r="T3750" s="14">
        <f t="shared" si="353"/>
        <v>42416.040972222218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5">
        <v>500</v>
      </c>
      <c r="E3751" s="5">
        <v>525</v>
      </c>
      <c r="F3751" s="12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5">
        <f t="shared" si="349"/>
        <v>75</v>
      </c>
      <c r="Q3751" s="27" t="str">
        <f t="shared" si="350"/>
        <v>theater</v>
      </c>
      <c r="R3751" s="27" t="str">
        <f t="shared" si="351"/>
        <v>musical</v>
      </c>
      <c r="S3751" s="14">
        <f t="shared" si="352"/>
        <v>42457.918842592589</v>
      </c>
      <c r="T3751" s="14">
        <f t="shared" si="353"/>
        <v>42488.957638888889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5">
        <v>6000</v>
      </c>
      <c r="E3752" s="5">
        <v>6027</v>
      </c>
      <c r="F3752" s="1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</v>
      </c>
      <c r="P3752" s="5">
        <f t="shared" si="349"/>
        <v>215.25</v>
      </c>
      <c r="Q3752" s="27" t="str">
        <f t="shared" si="350"/>
        <v>theater</v>
      </c>
      <c r="R3752" s="27" t="str">
        <f t="shared" si="351"/>
        <v>musical</v>
      </c>
      <c r="S3752" s="14">
        <f t="shared" si="352"/>
        <v>42016.773240740738</v>
      </c>
      <c r="T3752" s="14">
        <f t="shared" si="353"/>
        <v>42045.124305555553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5">
        <v>1000</v>
      </c>
      <c r="E3753" s="5">
        <v>1326</v>
      </c>
      <c r="F3753" s="12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133</v>
      </c>
      <c r="P3753" s="5">
        <f t="shared" si="349"/>
        <v>120.55</v>
      </c>
      <c r="Q3753" s="27" t="str">
        <f t="shared" si="350"/>
        <v>theater</v>
      </c>
      <c r="R3753" s="27" t="str">
        <f t="shared" si="351"/>
        <v>musical</v>
      </c>
      <c r="S3753" s="14">
        <f t="shared" si="352"/>
        <v>42402.827233796292</v>
      </c>
      <c r="T3753" s="14">
        <f t="shared" si="353"/>
        <v>42462.78556712962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5">
        <v>500</v>
      </c>
      <c r="E3754" s="5">
        <v>565</v>
      </c>
      <c r="F3754" s="12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5">
        <f t="shared" si="349"/>
        <v>37.67</v>
      </c>
      <c r="Q3754" s="27" t="str">
        <f t="shared" si="350"/>
        <v>theater</v>
      </c>
      <c r="R3754" s="27" t="str">
        <f t="shared" si="351"/>
        <v>musical</v>
      </c>
      <c r="S3754" s="14">
        <f t="shared" si="352"/>
        <v>42619.594155092585</v>
      </c>
      <c r="T3754" s="14">
        <f t="shared" si="353"/>
        <v>42659.666666666664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5">
        <v>5000</v>
      </c>
      <c r="E3755" s="5">
        <v>5167</v>
      </c>
      <c r="F3755" s="12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</v>
      </c>
      <c r="P3755" s="5">
        <f t="shared" si="349"/>
        <v>172.23</v>
      </c>
      <c r="Q3755" s="27" t="str">
        <f t="shared" si="350"/>
        <v>theater</v>
      </c>
      <c r="R3755" s="27" t="str">
        <f t="shared" si="351"/>
        <v>musical</v>
      </c>
      <c r="S3755" s="14">
        <f t="shared" si="352"/>
        <v>42128.615740740737</v>
      </c>
      <c r="T3755" s="14">
        <f t="shared" si="353"/>
        <v>42157.791666666664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5">
        <v>2500</v>
      </c>
      <c r="E3756" s="5">
        <v>3000</v>
      </c>
      <c r="F3756" s="12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5">
        <f t="shared" si="349"/>
        <v>111.11</v>
      </c>
      <c r="Q3756" s="27" t="str">
        <f t="shared" si="350"/>
        <v>theater</v>
      </c>
      <c r="R3756" s="27" t="str">
        <f t="shared" si="351"/>
        <v>musical</v>
      </c>
      <c r="S3756" s="14">
        <f t="shared" si="352"/>
        <v>41808.67288194444</v>
      </c>
      <c r="T3756" s="14">
        <f t="shared" si="353"/>
        <v>41845.999305555553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5">
        <v>550</v>
      </c>
      <c r="E3757" s="5">
        <v>713</v>
      </c>
      <c r="F3757" s="12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130</v>
      </c>
      <c r="P3757" s="5">
        <f t="shared" si="349"/>
        <v>25.46</v>
      </c>
      <c r="Q3757" s="27" t="str">
        <f t="shared" si="350"/>
        <v>theater</v>
      </c>
      <c r="R3757" s="27" t="str">
        <f t="shared" si="351"/>
        <v>musical</v>
      </c>
      <c r="S3757" s="14">
        <f t="shared" si="352"/>
        <v>42445.658645833326</v>
      </c>
      <c r="T3757" s="14">
        <f t="shared" si="353"/>
        <v>42475.658645833326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5">
        <v>4500</v>
      </c>
      <c r="E3758" s="5">
        <v>4550</v>
      </c>
      <c r="F3758" s="12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</v>
      </c>
      <c r="P3758" s="5">
        <f t="shared" si="349"/>
        <v>267.64999999999998</v>
      </c>
      <c r="Q3758" s="27" t="str">
        <f t="shared" si="350"/>
        <v>theater</v>
      </c>
      <c r="R3758" s="27" t="str">
        <f t="shared" si="351"/>
        <v>musical</v>
      </c>
      <c r="S3758" s="14">
        <f t="shared" si="352"/>
        <v>41771.606458333328</v>
      </c>
      <c r="T3758" s="14">
        <f t="shared" si="353"/>
        <v>41801.606458333328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5">
        <v>3500</v>
      </c>
      <c r="E3759" s="5">
        <v>3798</v>
      </c>
      <c r="F3759" s="12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109.00000000000001</v>
      </c>
      <c r="P3759" s="5">
        <f t="shared" si="349"/>
        <v>75.959999999999994</v>
      </c>
      <c r="Q3759" s="27" t="str">
        <f t="shared" si="350"/>
        <v>theater</v>
      </c>
      <c r="R3759" s="27" t="str">
        <f t="shared" si="351"/>
        <v>musical</v>
      </c>
      <c r="S3759" s="14">
        <f t="shared" si="352"/>
        <v>41954.642534722218</v>
      </c>
      <c r="T3759" s="14">
        <f t="shared" si="353"/>
        <v>41974.642534722218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5">
        <v>1500</v>
      </c>
      <c r="E3760" s="5">
        <v>1535</v>
      </c>
      <c r="F3760" s="12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</v>
      </c>
      <c r="P3760" s="5">
        <f t="shared" si="349"/>
        <v>59.04</v>
      </c>
      <c r="Q3760" s="27" t="str">
        <f t="shared" si="350"/>
        <v>theater</v>
      </c>
      <c r="R3760" s="27" t="str">
        <f t="shared" si="351"/>
        <v>musical</v>
      </c>
      <c r="S3760" s="14">
        <f t="shared" si="352"/>
        <v>41747.26317129629</v>
      </c>
      <c r="T3760" s="14">
        <f t="shared" si="353"/>
        <v>41778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5">
        <v>4000</v>
      </c>
      <c r="E3761" s="5">
        <v>4409.7700000000004</v>
      </c>
      <c r="F3761" s="12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110.00000000000001</v>
      </c>
      <c r="P3761" s="5">
        <f t="shared" si="349"/>
        <v>50.11</v>
      </c>
      <c r="Q3761" s="27" t="str">
        <f t="shared" si="350"/>
        <v>theater</v>
      </c>
      <c r="R3761" s="27" t="str">
        <f t="shared" si="351"/>
        <v>musical</v>
      </c>
      <c r="S3761" s="14">
        <f t="shared" si="352"/>
        <v>42181.899918981479</v>
      </c>
      <c r="T3761" s="14">
        <f t="shared" si="353"/>
        <v>42241.899918981479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5">
        <v>5000</v>
      </c>
      <c r="E3762" s="5">
        <v>5050.7700000000004</v>
      </c>
      <c r="F3762" s="1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</v>
      </c>
      <c r="P3762" s="5">
        <f t="shared" si="349"/>
        <v>55.5</v>
      </c>
      <c r="Q3762" s="27" t="str">
        <f t="shared" si="350"/>
        <v>theater</v>
      </c>
      <c r="R3762" s="27" t="str">
        <f t="shared" si="351"/>
        <v>musical</v>
      </c>
      <c r="S3762" s="14">
        <f t="shared" si="352"/>
        <v>41739.316967592589</v>
      </c>
      <c r="T3762" s="14">
        <f t="shared" si="353"/>
        <v>41764.316967592589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5">
        <v>500</v>
      </c>
      <c r="E3763" s="5">
        <v>500</v>
      </c>
      <c r="F3763" s="12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5">
        <f t="shared" si="349"/>
        <v>166.67</v>
      </c>
      <c r="Q3763" s="27" t="str">
        <f t="shared" si="350"/>
        <v>theater</v>
      </c>
      <c r="R3763" s="27" t="str">
        <f t="shared" si="351"/>
        <v>musical</v>
      </c>
      <c r="S3763" s="14">
        <f t="shared" si="352"/>
        <v>42173.258530092593</v>
      </c>
      <c r="T3763" s="14">
        <f t="shared" si="353"/>
        <v>42226.749999999993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5">
        <v>1250</v>
      </c>
      <c r="E3764" s="5">
        <v>1328</v>
      </c>
      <c r="F3764" s="12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</v>
      </c>
      <c r="P3764" s="5">
        <f t="shared" si="349"/>
        <v>47.43</v>
      </c>
      <c r="Q3764" s="27" t="str">
        <f t="shared" si="350"/>
        <v>theater</v>
      </c>
      <c r="R3764" s="27" t="str">
        <f t="shared" si="351"/>
        <v>musical</v>
      </c>
      <c r="S3764" s="14">
        <f t="shared" si="352"/>
        <v>42193.605196759258</v>
      </c>
      <c r="T3764" s="14">
        <f t="shared" si="353"/>
        <v>42218.605196759258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5">
        <v>5000</v>
      </c>
      <c r="E3765" s="5">
        <v>5000</v>
      </c>
      <c r="F3765" s="12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5">
        <f t="shared" si="349"/>
        <v>64.94</v>
      </c>
      <c r="Q3765" s="27" t="str">
        <f t="shared" si="350"/>
        <v>theater</v>
      </c>
      <c r="R3765" s="27" t="str">
        <f t="shared" si="351"/>
        <v>musical</v>
      </c>
      <c r="S3765" s="14">
        <f t="shared" si="352"/>
        <v>42065.541967592588</v>
      </c>
      <c r="T3765" s="14">
        <f t="shared" si="353"/>
        <v>42095.500300925924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5">
        <v>1500</v>
      </c>
      <c r="E3766" s="5">
        <v>1500</v>
      </c>
      <c r="F3766" s="12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5">
        <f t="shared" si="349"/>
        <v>55.56</v>
      </c>
      <c r="Q3766" s="27" t="str">
        <f t="shared" si="350"/>
        <v>theater</v>
      </c>
      <c r="R3766" s="27" t="str">
        <f t="shared" si="351"/>
        <v>musical</v>
      </c>
      <c r="S3766" s="14">
        <f t="shared" si="352"/>
        <v>42499.634629629632</v>
      </c>
      <c r="T3766" s="14">
        <f t="shared" si="353"/>
        <v>42518.816666666658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5">
        <v>7000</v>
      </c>
      <c r="E3767" s="5">
        <v>7942</v>
      </c>
      <c r="F3767" s="12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112.99999999999999</v>
      </c>
      <c r="P3767" s="5">
        <f t="shared" si="349"/>
        <v>74.22</v>
      </c>
      <c r="Q3767" s="27" t="str">
        <f t="shared" si="350"/>
        <v>theater</v>
      </c>
      <c r="R3767" s="27" t="str">
        <f t="shared" si="351"/>
        <v>musical</v>
      </c>
      <c r="S3767" s="14">
        <f t="shared" si="352"/>
        <v>41820.568078703705</v>
      </c>
      <c r="T3767" s="14">
        <f t="shared" si="353"/>
        <v>41850.568078703705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5">
        <v>10000</v>
      </c>
      <c r="E3768" s="5">
        <v>10265.01</v>
      </c>
      <c r="F3768" s="12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103</v>
      </c>
      <c r="P3768" s="5">
        <f t="shared" si="349"/>
        <v>106.93</v>
      </c>
      <c r="Q3768" s="27" t="str">
        <f t="shared" si="350"/>
        <v>theater</v>
      </c>
      <c r="R3768" s="27" t="str">
        <f t="shared" si="351"/>
        <v>musical</v>
      </c>
      <c r="S3768" s="14">
        <f t="shared" si="352"/>
        <v>41787.958854166667</v>
      </c>
      <c r="T3768" s="14">
        <f t="shared" si="353"/>
        <v>41822.958854166667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5">
        <v>2000</v>
      </c>
      <c r="E3769" s="5">
        <v>2335</v>
      </c>
      <c r="F3769" s="12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117</v>
      </c>
      <c r="P3769" s="5">
        <f t="shared" si="349"/>
        <v>41.7</v>
      </c>
      <c r="Q3769" s="27" t="str">
        <f t="shared" si="350"/>
        <v>theater</v>
      </c>
      <c r="R3769" s="27" t="str">
        <f t="shared" si="351"/>
        <v>musical</v>
      </c>
      <c r="S3769" s="14">
        <f t="shared" si="352"/>
        <v>42049.811307870368</v>
      </c>
      <c r="T3769" s="14">
        <f t="shared" si="353"/>
        <v>42063.999305555553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5">
        <v>4000</v>
      </c>
      <c r="E3770" s="5">
        <v>4306.1099999999997</v>
      </c>
      <c r="F3770" s="12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108</v>
      </c>
      <c r="P3770" s="5">
        <f t="shared" si="349"/>
        <v>74.239999999999995</v>
      </c>
      <c r="Q3770" s="27" t="str">
        <f t="shared" si="350"/>
        <v>theater</v>
      </c>
      <c r="R3770" s="27" t="str">
        <f t="shared" si="351"/>
        <v>musical</v>
      </c>
      <c r="S3770" s="14">
        <f t="shared" si="352"/>
        <v>41772.519560185181</v>
      </c>
      <c r="T3770" s="14">
        <f t="shared" si="353"/>
        <v>41802.519560185181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5">
        <v>1100</v>
      </c>
      <c r="E3771" s="5">
        <v>1100</v>
      </c>
      <c r="F3771" s="12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5">
        <f t="shared" si="349"/>
        <v>73.33</v>
      </c>
      <c r="Q3771" s="27" t="str">
        <f t="shared" si="350"/>
        <v>theater</v>
      </c>
      <c r="R3771" s="27" t="str">
        <f t="shared" si="351"/>
        <v>musical</v>
      </c>
      <c r="S3771" s="14">
        <f t="shared" si="352"/>
        <v>42445.389803240738</v>
      </c>
      <c r="T3771" s="14">
        <f t="shared" si="353"/>
        <v>42475.389803240738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5">
        <v>2000</v>
      </c>
      <c r="E3772" s="5">
        <v>2000</v>
      </c>
      <c r="F3772" s="1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5">
        <f t="shared" si="349"/>
        <v>100</v>
      </c>
      <c r="Q3772" s="27" t="str">
        <f t="shared" si="350"/>
        <v>theater</v>
      </c>
      <c r="R3772" s="27" t="str">
        <f t="shared" si="351"/>
        <v>musical</v>
      </c>
      <c r="S3772" s="14">
        <f t="shared" si="352"/>
        <v>42138.722337962965</v>
      </c>
      <c r="T3772" s="14">
        <f t="shared" si="353"/>
        <v>42168.722337962965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5">
        <v>1000</v>
      </c>
      <c r="E3773" s="5">
        <v>1460</v>
      </c>
      <c r="F3773" s="12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5">
        <f t="shared" si="349"/>
        <v>38.42</v>
      </c>
      <c r="Q3773" s="27" t="str">
        <f t="shared" si="350"/>
        <v>theater</v>
      </c>
      <c r="R3773" s="27" t="str">
        <f t="shared" si="351"/>
        <v>musical</v>
      </c>
      <c r="S3773" s="14">
        <f t="shared" si="352"/>
        <v>42493.64875</v>
      </c>
      <c r="T3773" s="14">
        <f t="shared" si="353"/>
        <v>42507.791666666664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5">
        <v>5000</v>
      </c>
      <c r="E3774" s="5">
        <v>5510</v>
      </c>
      <c r="F3774" s="12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110.00000000000001</v>
      </c>
      <c r="P3774" s="5">
        <f t="shared" si="349"/>
        <v>166.97</v>
      </c>
      <c r="Q3774" s="27" t="str">
        <f t="shared" si="350"/>
        <v>theater</v>
      </c>
      <c r="R3774" s="27" t="str">
        <f t="shared" si="351"/>
        <v>musical</v>
      </c>
      <c r="S3774" s="14">
        <f t="shared" si="352"/>
        <v>42682.408634259256</v>
      </c>
      <c r="T3774" s="14">
        <f t="shared" si="353"/>
        <v>42703.041666666664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5">
        <v>5000</v>
      </c>
      <c r="E3775" s="5">
        <v>5410</v>
      </c>
      <c r="F3775" s="12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</v>
      </c>
      <c r="P3775" s="5">
        <f t="shared" si="349"/>
        <v>94.91</v>
      </c>
      <c r="Q3775" s="27" t="str">
        <f t="shared" si="350"/>
        <v>theater</v>
      </c>
      <c r="R3775" s="27" t="str">
        <f t="shared" si="351"/>
        <v>musical</v>
      </c>
      <c r="S3775" s="14">
        <f t="shared" si="352"/>
        <v>42655.79684027777</v>
      </c>
      <c r="T3775" s="14">
        <f t="shared" si="353"/>
        <v>42688.880555555552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5">
        <v>2500</v>
      </c>
      <c r="E3776" s="5">
        <v>2500</v>
      </c>
      <c r="F3776" s="12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5">
        <f t="shared" si="349"/>
        <v>100</v>
      </c>
      <c r="Q3776" s="27" t="str">
        <f t="shared" si="350"/>
        <v>theater</v>
      </c>
      <c r="R3776" s="27" t="str">
        <f t="shared" si="351"/>
        <v>musical</v>
      </c>
      <c r="S3776" s="14">
        <f t="shared" si="352"/>
        <v>42087.583969907406</v>
      </c>
      <c r="T3776" s="14">
        <f t="shared" si="353"/>
        <v>42103.583969907406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5">
        <v>2000</v>
      </c>
      <c r="E3777" s="5">
        <v>2005</v>
      </c>
      <c r="F3777" s="12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</v>
      </c>
      <c r="P3777" s="5">
        <f t="shared" si="349"/>
        <v>143.21</v>
      </c>
      <c r="Q3777" s="27" t="str">
        <f t="shared" si="350"/>
        <v>theater</v>
      </c>
      <c r="R3777" s="27" t="str">
        <f t="shared" si="351"/>
        <v>musical</v>
      </c>
      <c r="S3777" s="14">
        <f t="shared" si="352"/>
        <v>42075.734293981477</v>
      </c>
      <c r="T3777" s="14">
        <f t="shared" si="353"/>
        <v>42102.958333333336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5">
        <v>8000</v>
      </c>
      <c r="E3778" s="5">
        <v>8537</v>
      </c>
      <c r="F3778" s="12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107</v>
      </c>
      <c r="P3778" s="5">
        <f t="shared" si="349"/>
        <v>90.82</v>
      </c>
      <c r="Q3778" s="27" t="str">
        <f t="shared" si="350"/>
        <v>theater</v>
      </c>
      <c r="R3778" s="27" t="str">
        <f t="shared" si="351"/>
        <v>musical</v>
      </c>
      <c r="S3778" s="14">
        <f t="shared" si="352"/>
        <v>41814.159467592588</v>
      </c>
      <c r="T3778" s="14">
        <f t="shared" si="353"/>
        <v>41851.833333333328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5">
        <v>2000</v>
      </c>
      <c r="E3779" s="5">
        <v>2864</v>
      </c>
      <c r="F3779" s="12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ROUND(E3779/D3779,2)*100</f>
        <v>143</v>
      </c>
      <c r="P3779" s="5">
        <f t="shared" ref="P3779:P3842" si="355">IF(L3779=0,0,ROUND(E3779/L3779,2))</f>
        <v>48.54</v>
      </c>
      <c r="Q3779" s="27" t="str">
        <f t="shared" ref="Q3779:Q3842" si="356">IF((FIND("/",N3779,1)&gt;0),
LEFT(N3779,(FIND("/",N3779,1)-1)),N3779)</f>
        <v>theater</v>
      </c>
      <c r="R3779" s="27" t="str">
        <f t="shared" ref="R3779:R3842" si="357">IF((FIND("/",N3779,1)&gt;0),
RIGHT(N3779,(LEN(N3779)-1-LEN(Q3779))),"")</f>
        <v>musical</v>
      </c>
      <c r="S3779" s="14">
        <f t="shared" ref="S3779:S3842" si="358">(((J3779/60)/60)/24)+DATE(1970,1,1)+(-5/24)</f>
        <v>41886.903020833335</v>
      </c>
      <c r="T3779" s="14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5">
        <v>2400</v>
      </c>
      <c r="E3780" s="5">
        <v>2521</v>
      </c>
      <c r="F3780" s="12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</v>
      </c>
      <c r="P3780" s="5">
        <f t="shared" si="355"/>
        <v>70.03</v>
      </c>
      <c r="Q3780" s="27" t="str">
        <f t="shared" si="356"/>
        <v>theater</v>
      </c>
      <c r="R3780" s="27" t="str">
        <f t="shared" si="357"/>
        <v>musical</v>
      </c>
      <c r="S3780" s="14">
        <f t="shared" si="358"/>
        <v>41989.610879629625</v>
      </c>
      <c r="T3780" s="14">
        <f t="shared" si="359"/>
        <v>42049.610879629625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5">
        <v>15000</v>
      </c>
      <c r="E3781" s="5">
        <v>15597</v>
      </c>
      <c r="F3781" s="12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104</v>
      </c>
      <c r="P3781" s="5">
        <f t="shared" si="355"/>
        <v>135.63</v>
      </c>
      <c r="Q3781" s="27" t="str">
        <f t="shared" si="356"/>
        <v>theater</v>
      </c>
      <c r="R3781" s="27" t="str">
        <f t="shared" si="357"/>
        <v>musical</v>
      </c>
      <c r="S3781" s="14">
        <f t="shared" si="358"/>
        <v>42425.527083333327</v>
      </c>
      <c r="T3781" s="14">
        <f t="shared" si="359"/>
        <v>42455.48541666667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5">
        <v>2500</v>
      </c>
      <c r="E3782" s="5">
        <v>3000</v>
      </c>
      <c r="F3782" s="1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5">
        <f t="shared" si="355"/>
        <v>100</v>
      </c>
      <c r="Q3782" s="27" t="str">
        <f t="shared" si="356"/>
        <v>theater</v>
      </c>
      <c r="R3782" s="27" t="str">
        <f t="shared" si="357"/>
        <v>musical</v>
      </c>
      <c r="S3782" s="14">
        <f t="shared" si="358"/>
        <v>42166.011400462965</v>
      </c>
      <c r="T3782" s="14">
        <f t="shared" si="359"/>
        <v>42198.629166666658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5">
        <v>4500</v>
      </c>
      <c r="E3783" s="5">
        <v>4935</v>
      </c>
      <c r="F3783" s="12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110.00000000000001</v>
      </c>
      <c r="P3783" s="5">
        <f t="shared" si="355"/>
        <v>94.9</v>
      </c>
      <c r="Q3783" s="27" t="str">
        <f t="shared" si="356"/>
        <v>theater</v>
      </c>
      <c r="R3783" s="27" t="str">
        <f t="shared" si="357"/>
        <v>musical</v>
      </c>
      <c r="S3783" s="14">
        <f t="shared" si="358"/>
        <v>41865.674594907403</v>
      </c>
      <c r="T3783" s="14">
        <f t="shared" si="359"/>
        <v>41890.674594907403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5">
        <v>2000</v>
      </c>
      <c r="E3784" s="5">
        <v>2035</v>
      </c>
      <c r="F3784" s="12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102</v>
      </c>
      <c r="P3784" s="5">
        <f t="shared" si="355"/>
        <v>75.37</v>
      </c>
      <c r="Q3784" s="27" t="str">
        <f t="shared" si="356"/>
        <v>theater</v>
      </c>
      <c r="R3784" s="27" t="str">
        <f t="shared" si="357"/>
        <v>musical</v>
      </c>
      <c r="S3784" s="14">
        <f t="shared" si="358"/>
        <v>42546.653900462967</v>
      </c>
      <c r="T3784" s="14">
        <f t="shared" si="359"/>
        <v>42575.749999999993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5">
        <v>1200</v>
      </c>
      <c r="E3785" s="5">
        <v>1547</v>
      </c>
      <c r="F3785" s="12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129</v>
      </c>
      <c r="P3785" s="5">
        <f t="shared" si="355"/>
        <v>64.459999999999994</v>
      </c>
      <c r="Q3785" s="27" t="str">
        <f t="shared" si="356"/>
        <v>theater</v>
      </c>
      <c r="R3785" s="27" t="str">
        <f t="shared" si="357"/>
        <v>musical</v>
      </c>
      <c r="S3785" s="14">
        <f t="shared" si="358"/>
        <v>42419.931944444441</v>
      </c>
      <c r="T3785" s="14">
        <f t="shared" si="359"/>
        <v>42444.458333333336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5">
        <v>1000</v>
      </c>
      <c r="E3786" s="5">
        <v>1150</v>
      </c>
      <c r="F3786" s="12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5">
        <f t="shared" si="355"/>
        <v>115</v>
      </c>
      <c r="Q3786" s="27" t="str">
        <f t="shared" si="356"/>
        <v>theater</v>
      </c>
      <c r="R3786" s="27" t="str">
        <f t="shared" si="357"/>
        <v>musical</v>
      </c>
      <c r="S3786" s="14">
        <f t="shared" si="358"/>
        <v>42531.772361111107</v>
      </c>
      <c r="T3786" s="14">
        <f t="shared" si="359"/>
        <v>42561.772361111107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5">
        <v>2000</v>
      </c>
      <c r="E3787" s="5">
        <v>3015</v>
      </c>
      <c r="F3787" s="12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151</v>
      </c>
      <c r="P3787" s="5">
        <f t="shared" si="355"/>
        <v>100.5</v>
      </c>
      <c r="Q3787" s="27" t="str">
        <f t="shared" si="356"/>
        <v>theater</v>
      </c>
      <c r="R3787" s="27" t="str">
        <f t="shared" si="357"/>
        <v>musical</v>
      </c>
      <c r="S3787" s="14">
        <f t="shared" si="358"/>
        <v>42548.430196759255</v>
      </c>
      <c r="T3787" s="14">
        <f t="shared" si="359"/>
        <v>42584.210416666661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5">
        <v>6000</v>
      </c>
      <c r="E3788" s="5">
        <v>6658</v>
      </c>
      <c r="F3788" s="12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111.00000000000001</v>
      </c>
      <c r="P3788" s="5">
        <f t="shared" si="355"/>
        <v>93.77</v>
      </c>
      <c r="Q3788" s="27" t="str">
        <f t="shared" si="356"/>
        <v>theater</v>
      </c>
      <c r="R3788" s="27" t="str">
        <f t="shared" si="357"/>
        <v>musical</v>
      </c>
      <c r="S3788" s="14">
        <f t="shared" si="358"/>
        <v>42486.829571759255</v>
      </c>
      <c r="T3788" s="14">
        <f t="shared" si="359"/>
        <v>42516.829571759255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5">
        <v>350</v>
      </c>
      <c r="E3789" s="5">
        <v>351</v>
      </c>
      <c r="F3789" s="12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</v>
      </c>
      <c r="P3789" s="5">
        <f t="shared" si="355"/>
        <v>35.1</v>
      </c>
      <c r="Q3789" s="27" t="str">
        <f t="shared" si="356"/>
        <v>theater</v>
      </c>
      <c r="R3789" s="27" t="str">
        <f t="shared" si="357"/>
        <v>musical</v>
      </c>
      <c r="S3789" s="14">
        <f t="shared" si="358"/>
        <v>42167.326458333329</v>
      </c>
      <c r="T3789" s="14">
        <f t="shared" si="359"/>
        <v>42195.957638888889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5">
        <v>75000</v>
      </c>
      <c r="E3790" s="5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1</v>
      </c>
      <c r="P3790" s="5">
        <f t="shared" si="355"/>
        <v>500</v>
      </c>
      <c r="Q3790" s="27" t="str">
        <f t="shared" si="356"/>
        <v>theater</v>
      </c>
      <c r="R3790" s="27" t="str">
        <f t="shared" si="357"/>
        <v>musical</v>
      </c>
      <c r="S3790" s="14">
        <f t="shared" si="358"/>
        <v>42333.487488425926</v>
      </c>
      <c r="T3790" s="14">
        <f t="shared" si="359"/>
        <v>42361.470833333333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5">
        <v>3550</v>
      </c>
      <c r="E3791" s="5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</v>
      </c>
      <c r="P3791" s="5">
        <f t="shared" si="355"/>
        <v>29</v>
      </c>
      <c r="Q3791" s="27" t="str">
        <f t="shared" si="356"/>
        <v>theater</v>
      </c>
      <c r="R3791" s="27" t="str">
        <f t="shared" si="357"/>
        <v>musical</v>
      </c>
      <c r="S3791" s="14">
        <f t="shared" si="358"/>
        <v>42138.590486111112</v>
      </c>
      <c r="T3791" s="14">
        <f t="shared" si="359"/>
        <v>42170.590486111112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5">
        <v>15000</v>
      </c>
      <c r="E3792" s="5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>
        <f t="shared" si="355"/>
        <v>0</v>
      </c>
      <c r="Q3792" s="27" t="str">
        <f t="shared" si="356"/>
        <v>theater</v>
      </c>
      <c r="R3792" s="27" t="str">
        <f t="shared" si="357"/>
        <v>musical</v>
      </c>
      <c r="S3792" s="14">
        <f t="shared" si="358"/>
        <v>42666.458599537036</v>
      </c>
      <c r="T3792" s="14">
        <f t="shared" si="359"/>
        <v>42696.5002662037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5">
        <v>1500</v>
      </c>
      <c r="E3793" s="5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>
        <f t="shared" si="355"/>
        <v>0</v>
      </c>
      <c r="Q3793" s="27" t="str">
        <f t="shared" si="356"/>
        <v>theater</v>
      </c>
      <c r="R3793" s="27" t="str">
        <f t="shared" si="357"/>
        <v>musical</v>
      </c>
      <c r="S3793" s="14">
        <f t="shared" si="358"/>
        <v>41766.4837037037</v>
      </c>
      <c r="T3793" s="14">
        <f t="shared" si="359"/>
        <v>41826.4837037037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5">
        <v>12500</v>
      </c>
      <c r="E3794" s="5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</v>
      </c>
      <c r="P3794" s="5">
        <f t="shared" si="355"/>
        <v>17.5</v>
      </c>
      <c r="Q3794" s="27" t="str">
        <f t="shared" si="356"/>
        <v>theater</v>
      </c>
      <c r="R3794" s="27" t="str">
        <f t="shared" si="357"/>
        <v>musical</v>
      </c>
      <c r="S3794" s="14">
        <f t="shared" si="358"/>
        <v>42170.238680555551</v>
      </c>
      <c r="T3794" s="14">
        <f t="shared" si="359"/>
        <v>42200.238680555551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5">
        <v>7000</v>
      </c>
      <c r="E3795" s="5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60</v>
      </c>
      <c r="P3795" s="5">
        <f t="shared" si="355"/>
        <v>174</v>
      </c>
      <c r="Q3795" s="27" t="str">
        <f t="shared" si="356"/>
        <v>theater</v>
      </c>
      <c r="R3795" s="27" t="str">
        <f t="shared" si="357"/>
        <v>musical</v>
      </c>
      <c r="S3795" s="14">
        <f t="shared" si="358"/>
        <v>41968.73065972222</v>
      </c>
      <c r="T3795" s="14">
        <f t="shared" si="359"/>
        <v>41989.73065972222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5">
        <v>5000</v>
      </c>
      <c r="E3796" s="5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5">
        <f t="shared" si="355"/>
        <v>50</v>
      </c>
      <c r="Q3796" s="27" t="str">
        <f t="shared" si="356"/>
        <v>theater</v>
      </c>
      <c r="R3796" s="27" t="str">
        <f t="shared" si="357"/>
        <v>musical</v>
      </c>
      <c r="S3796" s="14">
        <f t="shared" si="358"/>
        <v>42132.372152777774</v>
      </c>
      <c r="T3796" s="14">
        <f t="shared" si="359"/>
        <v>42162.372152777774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5">
        <v>600</v>
      </c>
      <c r="E3797" s="5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2</v>
      </c>
      <c r="P3797" s="5">
        <f t="shared" si="355"/>
        <v>5</v>
      </c>
      <c r="Q3797" s="27" t="str">
        <f t="shared" si="356"/>
        <v>theater</v>
      </c>
      <c r="R3797" s="27" t="str">
        <f t="shared" si="357"/>
        <v>musical</v>
      </c>
      <c r="S3797" s="14">
        <f t="shared" si="358"/>
        <v>42201.227893518517</v>
      </c>
      <c r="T3797" s="14">
        <f t="shared" si="359"/>
        <v>42244.729166666664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5">
        <v>22500</v>
      </c>
      <c r="E3798" s="5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0</v>
      </c>
      <c r="P3798" s="5">
        <f t="shared" si="355"/>
        <v>1</v>
      </c>
      <c r="Q3798" s="27" t="str">
        <f t="shared" si="356"/>
        <v>theater</v>
      </c>
      <c r="R3798" s="27" t="str">
        <f t="shared" si="357"/>
        <v>musical</v>
      </c>
      <c r="S3798" s="14">
        <f t="shared" si="358"/>
        <v>42688.821250000001</v>
      </c>
      <c r="T3798" s="14">
        <f t="shared" si="359"/>
        <v>42748.821250000001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5">
        <v>6000</v>
      </c>
      <c r="E3799" s="5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90</v>
      </c>
      <c r="P3799" s="5">
        <f t="shared" si="355"/>
        <v>145.41</v>
      </c>
      <c r="Q3799" s="27" t="str">
        <f t="shared" si="356"/>
        <v>theater</v>
      </c>
      <c r="R3799" s="27" t="str">
        <f t="shared" si="357"/>
        <v>musical</v>
      </c>
      <c r="S3799" s="14">
        <f t="shared" si="358"/>
        <v>42084.673206018517</v>
      </c>
      <c r="T3799" s="14">
        <f t="shared" si="359"/>
        <v>42114.673206018517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5">
        <v>70000</v>
      </c>
      <c r="E3800" s="5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</v>
      </c>
      <c r="P3800" s="5">
        <f t="shared" si="355"/>
        <v>205</v>
      </c>
      <c r="Q3800" s="27" t="str">
        <f t="shared" si="356"/>
        <v>theater</v>
      </c>
      <c r="R3800" s="27" t="str">
        <f t="shared" si="357"/>
        <v>musical</v>
      </c>
      <c r="S3800" s="14">
        <f t="shared" si="358"/>
        <v>41831.514444444445</v>
      </c>
      <c r="T3800" s="14">
        <f t="shared" si="359"/>
        <v>41861.514444444445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5">
        <v>10000</v>
      </c>
      <c r="E3801" s="5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</v>
      </c>
      <c r="P3801" s="5">
        <f t="shared" si="355"/>
        <v>100.5</v>
      </c>
      <c r="Q3801" s="27" t="str">
        <f t="shared" si="356"/>
        <v>theater</v>
      </c>
      <c r="R3801" s="27" t="str">
        <f t="shared" si="357"/>
        <v>musical</v>
      </c>
      <c r="S3801" s="14">
        <f t="shared" si="358"/>
        <v>42410.722719907404</v>
      </c>
      <c r="T3801" s="14">
        <f t="shared" si="359"/>
        <v>42440.722719907404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5">
        <v>22000</v>
      </c>
      <c r="E3802" s="5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</v>
      </c>
      <c r="P3802" s="5">
        <f t="shared" si="355"/>
        <v>55.06</v>
      </c>
      <c r="Q3802" s="27" t="str">
        <f t="shared" si="356"/>
        <v>theater</v>
      </c>
      <c r="R3802" s="27" t="str">
        <f t="shared" si="357"/>
        <v>musical</v>
      </c>
      <c r="S3802" s="14">
        <f t="shared" si="358"/>
        <v>41982.528738425921</v>
      </c>
      <c r="T3802" s="14">
        <f t="shared" si="359"/>
        <v>42014.999305555553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5">
        <v>5000</v>
      </c>
      <c r="E3803" s="5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9</v>
      </c>
      <c r="P3803" s="5">
        <f t="shared" si="355"/>
        <v>47.33</v>
      </c>
      <c r="Q3803" s="27" t="str">
        <f t="shared" si="356"/>
        <v>theater</v>
      </c>
      <c r="R3803" s="27" t="str">
        <f t="shared" si="357"/>
        <v>musical</v>
      </c>
      <c r="S3803" s="14">
        <f t="shared" si="358"/>
        <v>41975.467777777776</v>
      </c>
      <c r="T3803" s="14">
        <f t="shared" si="359"/>
        <v>42006.467777777776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5">
        <v>3000</v>
      </c>
      <c r="E3804" s="5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>
        <f t="shared" si="355"/>
        <v>0</v>
      </c>
      <c r="Q3804" s="27" t="str">
        <f t="shared" si="356"/>
        <v>theater</v>
      </c>
      <c r="R3804" s="27" t="str">
        <f t="shared" si="357"/>
        <v>musical</v>
      </c>
      <c r="S3804" s="14">
        <f t="shared" si="358"/>
        <v>42268.917893518512</v>
      </c>
      <c r="T3804" s="14">
        <f t="shared" si="359"/>
        <v>42298.917893518512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5">
        <v>12000</v>
      </c>
      <c r="E3805" s="5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20</v>
      </c>
      <c r="P3805" s="5">
        <f t="shared" si="355"/>
        <v>58.95</v>
      </c>
      <c r="Q3805" s="27" t="str">
        <f t="shared" si="356"/>
        <v>theater</v>
      </c>
      <c r="R3805" s="27" t="str">
        <f t="shared" si="357"/>
        <v>musical</v>
      </c>
      <c r="S3805" s="14">
        <f t="shared" si="358"/>
        <v>42403.763518518514</v>
      </c>
      <c r="T3805" s="14">
        <f t="shared" si="359"/>
        <v>42433.763518518514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5">
        <v>8000</v>
      </c>
      <c r="E3806" s="5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>
        <f t="shared" si="355"/>
        <v>0</v>
      </c>
      <c r="Q3806" s="27" t="str">
        <f t="shared" si="356"/>
        <v>theater</v>
      </c>
      <c r="R3806" s="27" t="str">
        <f t="shared" si="357"/>
        <v>musical</v>
      </c>
      <c r="S3806" s="14">
        <f t="shared" si="358"/>
        <v>42526.801203703704</v>
      </c>
      <c r="T3806" s="14">
        <f t="shared" si="359"/>
        <v>42582.083333333336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5">
        <v>150000</v>
      </c>
      <c r="E3807" s="5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0</v>
      </c>
      <c r="P3807" s="5">
        <f t="shared" si="355"/>
        <v>1.5</v>
      </c>
      <c r="Q3807" s="27" t="str">
        <f t="shared" si="356"/>
        <v>theater</v>
      </c>
      <c r="R3807" s="27" t="str">
        <f t="shared" si="357"/>
        <v>musical</v>
      </c>
      <c r="S3807" s="14">
        <f t="shared" si="358"/>
        <v>41849.678703703699</v>
      </c>
      <c r="T3807" s="14">
        <f t="shared" si="359"/>
        <v>41909.678703703699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5">
        <v>7500</v>
      </c>
      <c r="E3808" s="5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0</v>
      </c>
      <c r="P3808" s="5">
        <f t="shared" si="355"/>
        <v>5</v>
      </c>
      <c r="Q3808" s="27" t="str">
        <f t="shared" si="356"/>
        <v>theater</v>
      </c>
      <c r="R3808" s="27" t="str">
        <f t="shared" si="357"/>
        <v>musical</v>
      </c>
      <c r="S3808" s="14">
        <f t="shared" si="358"/>
        <v>41799.050706018512</v>
      </c>
      <c r="T3808" s="14">
        <f t="shared" si="359"/>
        <v>41819.050706018512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5">
        <v>1500</v>
      </c>
      <c r="E3809" s="5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</v>
      </c>
      <c r="P3809" s="5">
        <f t="shared" si="355"/>
        <v>50.56</v>
      </c>
      <c r="Q3809" s="27" t="str">
        <f t="shared" si="356"/>
        <v>theater</v>
      </c>
      <c r="R3809" s="27" t="str">
        <f t="shared" si="357"/>
        <v>musical</v>
      </c>
      <c r="S3809" s="14">
        <f t="shared" si="358"/>
        <v>42090.700682870367</v>
      </c>
      <c r="T3809" s="14">
        <f t="shared" si="359"/>
        <v>42097.700682870367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5">
        <v>1000</v>
      </c>
      <c r="E3810" s="5">
        <v>1000</v>
      </c>
      <c r="F3810" s="12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5">
        <f t="shared" si="355"/>
        <v>41.67</v>
      </c>
      <c r="Q3810" s="27" t="str">
        <f t="shared" si="356"/>
        <v>theater</v>
      </c>
      <c r="R3810" s="27" t="str">
        <f t="shared" si="357"/>
        <v>plays</v>
      </c>
      <c r="S3810" s="14">
        <f t="shared" si="358"/>
        <v>42059.24559027778</v>
      </c>
      <c r="T3810" s="14">
        <f t="shared" si="359"/>
        <v>42119.203923611109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5">
        <v>2000</v>
      </c>
      <c r="E3811" s="5">
        <v>2025</v>
      </c>
      <c r="F3811" s="12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</v>
      </c>
      <c r="P3811" s="5">
        <f t="shared" si="355"/>
        <v>53.29</v>
      </c>
      <c r="Q3811" s="27" t="str">
        <f t="shared" si="356"/>
        <v>theater</v>
      </c>
      <c r="R3811" s="27" t="str">
        <f t="shared" si="357"/>
        <v>plays</v>
      </c>
      <c r="S3811" s="14">
        <f t="shared" si="358"/>
        <v>41800.318368055552</v>
      </c>
      <c r="T3811" s="14">
        <f t="shared" si="359"/>
        <v>41850.75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5">
        <v>1500</v>
      </c>
      <c r="E3812" s="5">
        <v>1826</v>
      </c>
      <c r="F3812" s="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122</v>
      </c>
      <c r="P3812" s="5">
        <f t="shared" si="355"/>
        <v>70.23</v>
      </c>
      <c r="Q3812" s="27" t="str">
        <f t="shared" si="356"/>
        <v>theater</v>
      </c>
      <c r="R3812" s="27" t="str">
        <f t="shared" si="357"/>
        <v>plays</v>
      </c>
      <c r="S3812" s="14">
        <f t="shared" si="358"/>
        <v>42054.640717592592</v>
      </c>
      <c r="T3812" s="14">
        <f t="shared" si="359"/>
        <v>42084.599050925921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5">
        <v>250</v>
      </c>
      <c r="E3813" s="5">
        <v>825</v>
      </c>
      <c r="F3813" s="12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5">
        <f t="shared" si="355"/>
        <v>43.42</v>
      </c>
      <c r="Q3813" s="27" t="str">
        <f t="shared" si="356"/>
        <v>theater</v>
      </c>
      <c r="R3813" s="27" t="str">
        <f t="shared" si="357"/>
        <v>plays</v>
      </c>
      <c r="S3813" s="14">
        <f t="shared" si="358"/>
        <v>42487.418668981474</v>
      </c>
      <c r="T3813" s="14">
        <f t="shared" si="359"/>
        <v>42521.249999999993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5">
        <v>2000</v>
      </c>
      <c r="E3814" s="5">
        <v>2191</v>
      </c>
      <c r="F3814" s="12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110.00000000000001</v>
      </c>
      <c r="P3814" s="5">
        <f t="shared" si="355"/>
        <v>199.18</v>
      </c>
      <c r="Q3814" s="27" t="str">
        <f t="shared" si="356"/>
        <v>theater</v>
      </c>
      <c r="R3814" s="27" t="str">
        <f t="shared" si="357"/>
        <v>plays</v>
      </c>
      <c r="S3814" s="14">
        <f t="shared" si="358"/>
        <v>42109.542916666665</v>
      </c>
      <c r="T3814" s="14">
        <f t="shared" si="359"/>
        <v>42155.957638888889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5">
        <v>2100</v>
      </c>
      <c r="E3815" s="5">
        <v>2119.9899999999998</v>
      </c>
      <c r="F3815" s="12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101</v>
      </c>
      <c r="P3815" s="5">
        <f t="shared" si="355"/>
        <v>78.52</v>
      </c>
      <c r="Q3815" s="27" t="str">
        <f t="shared" si="356"/>
        <v>theater</v>
      </c>
      <c r="R3815" s="27" t="str">
        <f t="shared" si="357"/>
        <v>plays</v>
      </c>
      <c r="S3815" s="14">
        <f t="shared" si="358"/>
        <v>42497.067372685182</v>
      </c>
      <c r="T3815" s="14">
        <f t="shared" si="359"/>
        <v>42535.696527777771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5">
        <v>1500</v>
      </c>
      <c r="E3816" s="5">
        <v>2102</v>
      </c>
      <c r="F3816" s="12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</v>
      </c>
      <c r="P3816" s="5">
        <f t="shared" si="355"/>
        <v>61.82</v>
      </c>
      <c r="Q3816" s="27" t="str">
        <f t="shared" si="356"/>
        <v>theater</v>
      </c>
      <c r="R3816" s="27" t="str">
        <f t="shared" si="357"/>
        <v>plays</v>
      </c>
      <c r="S3816" s="14">
        <f t="shared" si="358"/>
        <v>42058.695740740739</v>
      </c>
      <c r="T3816" s="14">
        <f t="shared" si="359"/>
        <v>42094.957638888889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5">
        <v>1000</v>
      </c>
      <c r="E3817" s="5">
        <v>1000.01</v>
      </c>
      <c r="F3817" s="12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</v>
      </c>
      <c r="P3817" s="5">
        <f t="shared" si="355"/>
        <v>50</v>
      </c>
      <c r="Q3817" s="27" t="str">
        <f t="shared" si="356"/>
        <v>theater</v>
      </c>
      <c r="R3817" s="27" t="str">
        <f t="shared" si="357"/>
        <v>plays</v>
      </c>
      <c r="S3817" s="14">
        <f t="shared" si="358"/>
        <v>42207.051585648143</v>
      </c>
      <c r="T3817" s="14">
        <f t="shared" si="359"/>
        <v>42236.749999999993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5">
        <v>1500</v>
      </c>
      <c r="E3818" s="5">
        <v>1788.57</v>
      </c>
      <c r="F3818" s="12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</v>
      </c>
      <c r="P3818" s="5">
        <f t="shared" si="355"/>
        <v>48.34</v>
      </c>
      <c r="Q3818" s="27" t="str">
        <f t="shared" si="356"/>
        <v>theater</v>
      </c>
      <c r="R3818" s="27" t="str">
        <f t="shared" si="357"/>
        <v>plays</v>
      </c>
      <c r="S3818" s="14">
        <f t="shared" si="358"/>
        <v>41807.481747685182</v>
      </c>
      <c r="T3818" s="14">
        <f t="shared" si="359"/>
        <v>41837.481747685182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5">
        <v>2000</v>
      </c>
      <c r="E3819" s="5">
        <v>2145</v>
      </c>
      <c r="F3819" s="12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</v>
      </c>
      <c r="P3819" s="5">
        <f t="shared" si="355"/>
        <v>107.25</v>
      </c>
      <c r="Q3819" s="27" t="str">
        <f t="shared" si="356"/>
        <v>theater</v>
      </c>
      <c r="R3819" s="27" t="str">
        <f t="shared" si="357"/>
        <v>plays</v>
      </c>
      <c r="S3819" s="14">
        <f t="shared" si="358"/>
        <v>42284.488611111105</v>
      </c>
      <c r="T3819" s="14">
        <f t="shared" si="359"/>
        <v>42300.957638888889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5">
        <v>250</v>
      </c>
      <c r="E3820" s="5">
        <v>570</v>
      </c>
      <c r="F3820" s="12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5">
        <f t="shared" si="355"/>
        <v>57</v>
      </c>
      <c r="Q3820" s="27" t="str">
        <f t="shared" si="356"/>
        <v>theater</v>
      </c>
      <c r="R3820" s="27" t="str">
        <f t="shared" si="357"/>
        <v>plays</v>
      </c>
      <c r="S3820" s="14">
        <f t="shared" si="358"/>
        <v>42045.634050925924</v>
      </c>
      <c r="T3820" s="14">
        <f t="shared" si="359"/>
        <v>42075.592384259253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5">
        <v>1000</v>
      </c>
      <c r="E3821" s="5">
        <v>1064</v>
      </c>
      <c r="F3821" s="12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</v>
      </c>
      <c r="P3821" s="5">
        <f t="shared" si="355"/>
        <v>40.92</v>
      </c>
      <c r="Q3821" s="27" t="str">
        <f t="shared" si="356"/>
        <v>theater</v>
      </c>
      <c r="R3821" s="27" t="str">
        <f t="shared" si="357"/>
        <v>plays</v>
      </c>
      <c r="S3821" s="14">
        <f t="shared" si="358"/>
        <v>42184.001203703701</v>
      </c>
      <c r="T3821" s="14">
        <f t="shared" si="359"/>
        <v>42202.668055555558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5">
        <v>300</v>
      </c>
      <c r="E3822" s="5">
        <v>430</v>
      </c>
      <c r="F3822" s="1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</v>
      </c>
      <c r="P3822" s="5">
        <f t="shared" si="355"/>
        <v>21.5</v>
      </c>
      <c r="Q3822" s="27" t="str">
        <f t="shared" si="356"/>
        <v>theater</v>
      </c>
      <c r="R3822" s="27" t="str">
        <f t="shared" si="357"/>
        <v>plays</v>
      </c>
      <c r="S3822" s="14">
        <f t="shared" si="358"/>
        <v>42160.443483796298</v>
      </c>
      <c r="T3822" s="14">
        <f t="shared" si="359"/>
        <v>42190.443483796298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5">
        <v>3500</v>
      </c>
      <c r="E3823" s="5">
        <v>3659</v>
      </c>
      <c r="F3823" s="12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105</v>
      </c>
      <c r="P3823" s="5">
        <f t="shared" si="355"/>
        <v>79.540000000000006</v>
      </c>
      <c r="Q3823" s="27" t="str">
        <f t="shared" si="356"/>
        <v>theater</v>
      </c>
      <c r="R3823" s="27" t="str">
        <f t="shared" si="357"/>
        <v>plays</v>
      </c>
      <c r="S3823" s="14">
        <f t="shared" si="358"/>
        <v>42340.972303240742</v>
      </c>
      <c r="T3823" s="14">
        <f t="shared" si="359"/>
        <v>42372.972303240742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5">
        <v>5000</v>
      </c>
      <c r="E3824" s="5">
        <v>5501</v>
      </c>
      <c r="F3824" s="12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110.00000000000001</v>
      </c>
      <c r="P3824" s="5">
        <f t="shared" si="355"/>
        <v>72.38</v>
      </c>
      <c r="Q3824" s="27" t="str">
        <f t="shared" si="356"/>
        <v>theater</v>
      </c>
      <c r="R3824" s="27" t="str">
        <f t="shared" si="357"/>
        <v>plays</v>
      </c>
      <c r="S3824" s="14">
        <f t="shared" si="358"/>
        <v>42329.629826388882</v>
      </c>
      <c r="T3824" s="14">
        <f t="shared" si="359"/>
        <v>42388.749305555553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5">
        <v>2500</v>
      </c>
      <c r="E3825" s="5">
        <v>2650</v>
      </c>
      <c r="F3825" s="12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5">
        <f t="shared" si="355"/>
        <v>64.63</v>
      </c>
      <c r="Q3825" s="27" t="str">
        <f t="shared" si="356"/>
        <v>theater</v>
      </c>
      <c r="R3825" s="27" t="str">
        <f t="shared" si="357"/>
        <v>plays</v>
      </c>
      <c r="S3825" s="14">
        <f t="shared" si="358"/>
        <v>42170.701898148145</v>
      </c>
      <c r="T3825" s="14">
        <f t="shared" si="359"/>
        <v>42204.957638888889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5">
        <v>250</v>
      </c>
      <c r="E3826" s="5">
        <v>270</v>
      </c>
      <c r="F3826" s="12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5">
        <f t="shared" si="355"/>
        <v>38.57</v>
      </c>
      <c r="Q3826" s="27" t="str">
        <f t="shared" si="356"/>
        <v>theater</v>
      </c>
      <c r="R3826" s="27" t="str">
        <f t="shared" si="357"/>
        <v>plays</v>
      </c>
      <c r="S3826" s="14">
        <f t="shared" si="358"/>
        <v>42571.417858796289</v>
      </c>
      <c r="T3826" s="14">
        <f t="shared" si="359"/>
        <v>42583.361805555549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5">
        <v>5000</v>
      </c>
      <c r="E3827" s="5">
        <v>5271</v>
      </c>
      <c r="F3827" s="12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</v>
      </c>
      <c r="P3827" s="5">
        <f t="shared" si="355"/>
        <v>107.57</v>
      </c>
      <c r="Q3827" s="27" t="str">
        <f t="shared" si="356"/>
        <v>theater</v>
      </c>
      <c r="R3827" s="27" t="str">
        <f t="shared" si="357"/>
        <v>plays</v>
      </c>
      <c r="S3827" s="14">
        <f t="shared" si="358"/>
        <v>42150.861273148148</v>
      </c>
      <c r="T3827" s="14">
        <f t="shared" si="359"/>
        <v>42171.861273148148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5">
        <v>600</v>
      </c>
      <c r="E3828" s="5">
        <v>715</v>
      </c>
      <c r="F3828" s="12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</v>
      </c>
      <c r="P3828" s="5">
        <f t="shared" si="355"/>
        <v>27.5</v>
      </c>
      <c r="Q3828" s="27" t="str">
        <f t="shared" si="356"/>
        <v>theater</v>
      </c>
      <c r="R3828" s="27" t="str">
        <f t="shared" si="357"/>
        <v>plays</v>
      </c>
      <c r="S3828" s="14">
        <f t="shared" si="358"/>
        <v>42101.215208333328</v>
      </c>
      <c r="T3828" s="14">
        <f t="shared" si="359"/>
        <v>42131.215208333328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5">
        <v>3000</v>
      </c>
      <c r="E3829" s="5">
        <v>4580</v>
      </c>
      <c r="F3829" s="12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153</v>
      </c>
      <c r="P3829" s="5">
        <f t="shared" si="355"/>
        <v>70.459999999999994</v>
      </c>
      <c r="Q3829" s="27" t="str">
        <f t="shared" si="356"/>
        <v>theater</v>
      </c>
      <c r="R3829" s="27" t="str">
        <f t="shared" si="357"/>
        <v>plays</v>
      </c>
      <c r="S3829" s="14">
        <f t="shared" si="358"/>
        <v>42034.719918981478</v>
      </c>
      <c r="T3829" s="14">
        <f t="shared" si="359"/>
        <v>42089.791666666664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5">
        <v>5000</v>
      </c>
      <c r="E3830" s="5">
        <v>5000</v>
      </c>
      <c r="F3830" s="12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5">
        <f t="shared" si="355"/>
        <v>178.57</v>
      </c>
      <c r="Q3830" s="27" t="str">
        <f t="shared" si="356"/>
        <v>theater</v>
      </c>
      <c r="R3830" s="27" t="str">
        <f t="shared" si="357"/>
        <v>plays</v>
      </c>
      <c r="S3830" s="14">
        <f t="shared" si="358"/>
        <v>41944.319293981483</v>
      </c>
      <c r="T3830" s="14">
        <f t="shared" si="359"/>
        <v>42004.360960648148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5">
        <v>500</v>
      </c>
      <c r="E3831" s="5">
        <v>501</v>
      </c>
      <c r="F3831" s="12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</v>
      </c>
      <c r="P3831" s="5">
        <f t="shared" si="355"/>
        <v>62.63</v>
      </c>
      <c r="Q3831" s="27" t="str">
        <f t="shared" si="356"/>
        <v>theater</v>
      </c>
      <c r="R3831" s="27" t="str">
        <f t="shared" si="357"/>
        <v>plays</v>
      </c>
      <c r="S3831" s="14">
        <f t="shared" si="358"/>
        <v>42593.657071759262</v>
      </c>
      <c r="T3831" s="14">
        <f t="shared" si="359"/>
        <v>42613.657071759262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5">
        <v>100</v>
      </c>
      <c r="E3832" s="5">
        <v>225</v>
      </c>
      <c r="F3832" s="1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5">
        <f t="shared" si="355"/>
        <v>75</v>
      </c>
      <c r="Q3832" s="27" t="str">
        <f t="shared" si="356"/>
        <v>theater</v>
      </c>
      <c r="R3832" s="27" t="str">
        <f t="shared" si="357"/>
        <v>plays</v>
      </c>
      <c r="S3832" s="14">
        <f t="shared" si="358"/>
        <v>42503.532534722217</v>
      </c>
      <c r="T3832" s="14">
        <f t="shared" si="359"/>
        <v>42517.532534722217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5">
        <v>500</v>
      </c>
      <c r="E3833" s="5">
        <v>530.11</v>
      </c>
      <c r="F3833" s="12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</v>
      </c>
      <c r="P3833" s="5">
        <f t="shared" si="355"/>
        <v>58.9</v>
      </c>
      <c r="Q3833" s="27" t="str">
        <f t="shared" si="356"/>
        <v>theater</v>
      </c>
      <c r="R3833" s="27" t="str">
        <f t="shared" si="357"/>
        <v>plays</v>
      </c>
      <c r="S3833" s="14">
        <f t="shared" si="358"/>
        <v>41927.640567129631</v>
      </c>
      <c r="T3833" s="14">
        <f t="shared" si="359"/>
        <v>41948.682233796295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5">
        <v>1200</v>
      </c>
      <c r="E3834" s="5">
        <v>1256</v>
      </c>
      <c r="F3834" s="12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105</v>
      </c>
      <c r="P3834" s="5">
        <f t="shared" si="355"/>
        <v>139.56</v>
      </c>
      <c r="Q3834" s="27" t="str">
        <f t="shared" si="356"/>
        <v>theater</v>
      </c>
      <c r="R3834" s="27" t="str">
        <f t="shared" si="357"/>
        <v>plays</v>
      </c>
      <c r="S3834" s="14">
        <f t="shared" si="358"/>
        <v>42374.906655092585</v>
      </c>
      <c r="T3834" s="14">
        <f t="shared" si="359"/>
        <v>42419.906655092585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5">
        <v>1200</v>
      </c>
      <c r="E3835" s="5">
        <v>1400</v>
      </c>
      <c r="F3835" s="12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117</v>
      </c>
      <c r="P3835" s="5">
        <f t="shared" si="355"/>
        <v>70</v>
      </c>
      <c r="Q3835" s="27" t="str">
        <f t="shared" si="356"/>
        <v>theater</v>
      </c>
      <c r="R3835" s="27" t="str">
        <f t="shared" si="357"/>
        <v>plays</v>
      </c>
      <c r="S3835" s="14">
        <f t="shared" si="358"/>
        <v>41963.66402777777</v>
      </c>
      <c r="T3835" s="14">
        <f t="shared" si="359"/>
        <v>41974.589583333327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5">
        <v>3000</v>
      </c>
      <c r="E3836" s="5">
        <v>3271</v>
      </c>
      <c r="F3836" s="12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109.00000000000001</v>
      </c>
      <c r="P3836" s="5">
        <f t="shared" si="355"/>
        <v>57.39</v>
      </c>
      <c r="Q3836" s="27" t="str">
        <f t="shared" si="356"/>
        <v>theater</v>
      </c>
      <c r="R3836" s="27" t="str">
        <f t="shared" si="357"/>
        <v>plays</v>
      </c>
      <c r="S3836" s="14">
        <f t="shared" si="358"/>
        <v>42143.236886574072</v>
      </c>
      <c r="T3836" s="14">
        <f t="shared" si="359"/>
        <v>42173.236886574072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5">
        <v>200</v>
      </c>
      <c r="E3837" s="5">
        <v>320</v>
      </c>
      <c r="F3837" s="12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5">
        <f t="shared" si="355"/>
        <v>40</v>
      </c>
      <c r="Q3837" s="27" t="str">
        <f t="shared" si="356"/>
        <v>theater</v>
      </c>
      <c r="R3837" s="27" t="str">
        <f t="shared" si="357"/>
        <v>plays</v>
      </c>
      <c r="S3837" s="14">
        <f t="shared" si="358"/>
        <v>42460.733888888884</v>
      </c>
      <c r="T3837" s="14">
        <f t="shared" si="359"/>
        <v>42481.733888888884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5">
        <v>800</v>
      </c>
      <c r="E3838" s="5">
        <v>900</v>
      </c>
      <c r="F3838" s="12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112.99999999999999</v>
      </c>
      <c r="P3838" s="5">
        <f t="shared" si="355"/>
        <v>64.290000000000006</v>
      </c>
      <c r="Q3838" s="27" t="str">
        <f t="shared" si="356"/>
        <v>theater</v>
      </c>
      <c r="R3838" s="27" t="str">
        <f t="shared" si="357"/>
        <v>plays</v>
      </c>
      <c r="S3838" s="14">
        <f t="shared" si="358"/>
        <v>42553.718194444438</v>
      </c>
      <c r="T3838" s="14">
        <f t="shared" si="359"/>
        <v>42584.964583333327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5">
        <v>2000</v>
      </c>
      <c r="E3839" s="5">
        <v>2042</v>
      </c>
      <c r="F3839" s="12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</v>
      </c>
      <c r="P3839" s="5">
        <f t="shared" si="355"/>
        <v>120.12</v>
      </c>
      <c r="Q3839" s="27" t="str">
        <f t="shared" si="356"/>
        <v>theater</v>
      </c>
      <c r="R3839" s="27" t="str">
        <f t="shared" si="357"/>
        <v>plays</v>
      </c>
      <c r="S3839" s="14">
        <f t="shared" si="358"/>
        <v>42152.557384259257</v>
      </c>
      <c r="T3839" s="14">
        <f t="shared" si="359"/>
        <v>42188.557384259257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5">
        <v>100000</v>
      </c>
      <c r="E3840" s="5">
        <v>100824</v>
      </c>
      <c r="F3840" s="12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101</v>
      </c>
      <c r="P3840" s="5">
        <f t="shared" si="355"/>
        <v>1008.24</v>
      </c>
      <c r="Q3840" s="27" t="str">
        <f t="shared" si="356"/>
        <v>theater</v>
      </c>
      <c r="R3840" s="27" t="str">
        <f t="shared" si="357"/>
        <v>plays</v>
      </c>
      <c r="S3840" s="14">
        <f t="shared" si="358"/>
        <v>42116.502418981479</v>
      </c>
      <c r="T3840" s="14">
        <f t="shared" si="359"/>
        <v>42146.502418981479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5">
        <v>2000</v>
      </c>
      <c r="E3841" s="5">
        <v>2025</v>
      </c>
      <c r="F3841" s="12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</v>
      </c>
      <c r="P3841" s="5">
        <f t="shared" si="355"/>
        <v>63.28</v>
      </c>
      <c r="Q3841" s="27" t="str">
        <f t="shared" si="356"/>
        <v>theater</v>
      </c>
      <c r="R3841" s="27" t="str">
        <f t="shared" si="357"/>
        <v>plays</v>
      </c>
      <c r="S3841" s="14">
        <f t="shared" si="358"/>
        <v>42154.934305555551</v>
      </c>
      <c r="T3841" s="14">
        <f t="shared" si="359"/>
        <v>42214.934305555551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5">
        <v>1</v>
      </c>
      <c r="E3842" s="5">
        <v>65</v>
      </c>
      <c r="F3842" s="1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5">
        <f t="shared" si="355"/>
        <v>21.67</v>
      </c>
      <c r="Q3842" s="27" t="str">
        <f t="shared" si="356"/>
        <v>theater</v>
      </c>
      <c r="R3842" s="27" t="str">
        <f t="shared" si="357"/>
        <v>plays</v>
      </c>
      <c r="S3842" s="14">
        <f t="shared" si="358"/>
        <v>42432.493391203701</v>
      </c>
      <c r="T3842" s="14">
        <f t="shared" si="359"/>
        <v>42457.45172453703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5">
        <v>10000</v>
      </c>
      <c r="E3843" s="5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ROUND(E3843/D3843,2)*100</f>
        <v>9</v>
      </c>
      <c r="P3843" s="5">
        <f t="shared" ref="P3843:P3906" si="361">IF(L3843=0,0,ROUND(E3843/L3843,2))</f>
        <v>25.65</v>
      </c>
      <c r="Q3843" s="27" t="str">
        <f t="shared" ref="Q3843:Q3906" si="362">IF((FIND("/",N3843,1)&gt;0),
LEFT(N3843,(FIND("/",N3843,1)-1)),N3843)</f>
        <v>theater</v>
      </c>
      <c r="R3843" s="27" t="str">
        <f t="shared" ref="R3843:R3906" si="363">IF((FIND("/",N3843,1)&gt;0),
RIGHT(N3843,(LEN(N3843)-1-LEN(Q3843))),"")</f>
        <v>plays</v>
      </c>
      <c r="S3843" s="14">
        <f t="shared" ref="S3843:S3906" si="364">(((J3843/60)/60)/24)+DATE(1970,1,1)+(-5/24)</f>
        <v>41780.57739583333</v>
      </c>
      <c r="T3843" s="14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5">
        <v>5000</v>
      </c>
      <c r="E3844" s="5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22</v>
      </c>
      <c r="P3844" s="5">
        <f t="shared" si="361"/>
        <v>47.7</v>
      </c>
      <c r="Q3844" s="27" t="str">
        <f t="shared" si="362"/>
        <v>theater</v>
      </c>
      <c r="R3844" s="27" t="str">
        <f t="shared" si="363"/>
        <v>plays</v>
      </c>
      <c r="S3844" s="14">
        <f t="shared" si="364"/>
        <v>41740.285324074073</v>
      </c>
      <c r="T3844" s="14">
        <f t="shared" si="365"/>
        <v>41770.285324074073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5">
        <v>5000</v>
      </c>
      <c r="E3845" s="5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</v>
      </c>
      <c r="P3845" s="5">
        <f t="shared" si="361"/>
        <v>56.05</v>
      </c>
      <c r="Q3845" s="27" t="str">
        <f t="shared" si="362"/>
        <v>theater</v>
      </c>
      <c r="R3845" s="27" t="str">
        <f t="shared" si="363"/>
        <v>plays</v>
      </c>
      <c r="S3845" s="14">
        <f t="shared" si="364"/>
        <v>41765.864166666666</v>
      </c>
      <c r="T3845" s="14">
        <f t="shared" si="365"/>
        <v>41790.864166666666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5">
        <v>9800</v>
      </c>
      <c r="E3846" s="5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</v>
      </c>
      <c r="P3846" s="5">
        <f t="shared" si="361"/>
        <v>81.319999999999993</v>
      </c>
      <c r="Q3846" s="27" t="str">
        <f t="shared" si="362"/>
        <v>theater</v>
      </c>
      <c r="R3846" s="27" t="str">
        <f t="shared" si="363"/>
        <v>plays</v>
      </c>
      <c r="S3846" s="14">
        <f t="shared" si="364"/>
        <v>41766.408958333333</v>
      </c>
      <c r="T3846" s="14">
        <f t="shared" si="365"/>
        <v>41793.082638888889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5">
        <v>40000</v>
      </c>
      <c r="E3847" s="5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</v>
      </c>
      <c r="P3847" s="5">
        <f t="shared" si="361"/>
        <v>70.17</v>
      </c>
      <c r="Q3847" s="27" t="str">
        <f t="shared" si="362"/>
        <v>theater</v>
      </c>
      <c r="R3847" s="27" t="str">
        <f t="shared" si="363"/>
        <v>plays</v>
      </c>
      <c r="S3847" s="14">
        <f t="shared" si="364"/>
        <v>42248.418680555551</v>
      </c>
      <c r="T3847" s="14">
        <f t="shared" si="365"/>
        <v>42278.418680555551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5">
        <v>7000</v>
      </c>
      <c r="E3848" s="5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3</v>
      </c>
      <c r="P3848" s="5">
        <f t="shared" si="361"/>
        <v>23.63</v>
      </c>
      <c r="Q3848" s="27" t="str">
        <f t="shared" si="362"/>
        <v>theater</v>
      </c>
      <c r="R3848" s="27" t="str">
        <f t="shared" si="363"/>
        <v>plays</v>
      </c>
      <c r="S3848" s="14">
        <f t="shared" si="364"/>
        <v>41885.01321759259</v>
      </c>
      <c r="T3848" s="14">
        <f t="shared" si="365"/>
        <v>41916.082638888889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5">
        <v>10500</v>
      </c>
      <c r="E3849" s="5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</v>
      </c>
      <c r="P3849" s="5">
        <f t="shared" si="361"/>
        <v>188.56</v>
      </c>
      <c r="Q3849" s="27" t="str">
        <f t="shared" si="362"/>
        <v>theater</v>
      </c>
      <c r="R3849" s="27" t="str">
        <f t="shared" si="363"/>
        <v>plays</v>
      </c>
      <c r="S3849" s="14">
        <f t="shared" si="364"/>
        <v>42159.016099537032</v>
      </c>
      <c r="T3849" s="14">
        <f t="shared" si="365"/>
        <v>42204.016099537032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5">
        <v>13000</v>
      </c>
      <c r="E3850" s="5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</v>
      </c>
      <c r="P3850" s="5">
        <f t="shared" si="361"/>
        <v>49.51</v>
      </c>
      <c r="Q3850" s="27" t="str">
        <f t="shared" si="362"/>
        <v>theater</v>
      </c>
      <c r="R3850" s="27" t="str">
        <f t="shared" si="363"/>
        <v>plays</v>
      </c>
      <c r="S3850" s="14">
        <f t="shared" si="364"/>
        <v>42265.608668981477</v>
      </c>
      <c r="T3850" s="14">
        <f t="shared" si="365"/>
        <v>42295.608668981477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5">
        <v>30000</v>
      </c>
      <c r="E3851" s="5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7.0000000000000009</v>
      </c>
      <c r="P3851" s="5">
        <f t="shared" si="361"/>
        <v>75.459999999999994</v>
      </c>
      <c r="Q3851" s="27" t="str">
        <f t="shared" si="362"/>
        <v>theater</v>
      </c>
      <c r="R3851" s="27" t="str">
        <f t="shared" si="363"/>
        <v>plays</v>
      </c>
      <c r="S3851" s="14">
        <f t="shared" si="364"/>
        <v>42136.558842592589</v>
      </c>
      <c r="T3851" s="14">
        <f t="shared" si="365"/>
        <v>42166.558842592589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5">
        <v>1000</v>
      </c>
      <c r="E3852" s="5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4</v>
      </c>
      <c r="P3852" s="5">
        <f t="shared" si="361"/>
        <v>9.5</v>
      </c>
      <c r="Q3852" s="27" t="str">
        <f t="shared" si="362"/>
        <v>theater</v>
      </c>
      <c r="R3852" s="27" t="str">
        <f t="shared" si="363"/>
        <v>plays</v>
      </c>
      <c r="S3852" s="14">
        <f t="shared" si="364"/>
        <v>41974.916006944441</v>
      </c>
      <c r="T3852" s="14">
        <f t="shared" si="365"/>
        <v>42004.916006944441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5">
        <v>2500</v>
      </c>
      <c r="E3853" s="5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</v>
      </c>
      <c r="P3853" s="5">
        <f t="shared" si="361"/>
        <v>35.5</v>
      </c>
      <c r="Q3853" s="27" t="str">
        <f t="shared" si="362"/>
        <v>theater</v>
      </c>
      <c r="R3853" s="27" t="str">
        <f t="shared" si="363"/>
        <v>plays</v>
      </c>
      <c r="S3853" s="14">
        <f t="shared" si="364"/>
        <v>42172.23123842592</v>
      </c>
      <c r="T3853" s="14">
        <f t="shared" si="365"/>
        <v>42202.23123842592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5">
        <v>10000</v>
      </c>
      <c r="E3854" s="5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</v>
      </c>
      <c r="P3854" s="5">
        <f t="shared" si="361"/>
        <v>10</v>
      </c>
      <c r="Q3854" s="27" t="str">
        <f t="shared" si="362"/>
        <v>theater</v>
      </c>
      <c r="R3854" s="27" t="str">
        <f t="shared" si="363"/>
        <v>plays</v>
      </c>
      <c r="S3854" s="14">
        <f t="shared" si="364"/>
        <v>42064.982361111113</v>
      </c>
      <c r="T3854" s="14">
        <f t="shared" si="365"/>
        <v>42089.940694444442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5">
        <v>100000</v>
      </c>
      <c r="E3855" s="5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0</v>
      </c>
      <c r="P3855" s="5">
        <f t="shared" si="361"/>
        <v>13</v>
      </c>
      <c r="Q3855" s="27" t="str">
        <f t="shared" si="362"/>
        <v>theater</v>
      </c>
      <c r="R3855" s="27" t="str">
        <f t="shared" si="363"/>
        <v>plays</v>
      </c>
      <c r="S3855" s="14">
        <f t="shared" si="364"/>
        <v>41848.631689814814</v>
      </c>
      <c r="T3855" s="14">
        <f t="shared" si="365"/>
        <v>41883.631689814814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5">
        <v>11000</v>
      </c>
      <c r="E3856" s="5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</v>
      </c>
      <c r="P3856" s="5">
        <f t="shared" si="361"/>
        <v>89.4</v>
      </c>
      <c r="Q3856" s="27" t="str">
        <f t="shared" si="362"/>
        <v>theater</v>
      </c>
      <c r="R3856" s="27" t="str">
        <f t="shared" si="363"/>
        <v>plays</v>
      </c>
      <c r="S3856" s="14">
        <f t="shared" si="364"/>
        <v>42103.67659722222</v>
      </c>
      <c r="T3856" s="14">
        <f t="shared" si="365"/>
        <v>42133.67659722222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5">
        <v>1000</v>
      </c>
      <c r="E3857" s="5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3</v>
      </c>
      <c r="P3857" s="5">
        <f t="shared" si="361"/>
        <v>25</v>
      </c>
      <c r="Q3857" s="27" t="str">
        <f t="shared" si="362"/>
        <v>theater</v>
      </c>
      <c r="R3857" s="27" t="str">
        <f t="shared" si="363"/>
        <v>plays</v>
      </c>
      <c r="S3857" s="14">
        <f t="shared" si="364"/>
        <v>42059.762395833335</v>
      </c>
      <c r="T3857" s="14">
        <f t="shared" si="365"/>
        <v>42089.720729166664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5">
        <v>5000</v>
      </c>
      <c r="E3858" s="5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</v>
      </c>
      <c r="P3858" s="5">
        <f t="shared" si="361"/>
        <v>1</v>
      </c>
      <c r="Q3858" s="27" t="str">
        <f t="shared" si="362"/>
        <v>theater</v>
      </c>
      <c r="R3858" s="27" t="str">
        <f t="shared" si="363"/>
        <v>plays</v>
      </c>
      <c r="S3858" s="14">
        <f t="shared" si="364"/>
        <v>42041.534756944442</v>
      </c>
      <c r="T3858" s="14">
        <f t="shared" si="365"/>
        <v>42071.493090277778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5">
        <v>5000</v>
      </c>
      <c r="E3859" s="5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</v>
      </c>
      <c r="P3859" s="5">
        <f t="shared" si="361"/>
        <v>65</v>
      </c>
      <c r="Q3859" s="27" t="str">
        <f t="shared" si="362"/>
        <v>theater</v>
      </c>
      <c r="R3859" s="27" t="str">
        <f t="shared" si="363"/>
        <v>plays</v>
      </c>
      <c r="S3859" s="14">
        <f t="shared" si="364"/>
        <v>41829.528819444444</v>
      </c>
      <c r="T3859" s="14">
        <f t="shared" si="365"/>
        <v>41852.508333333331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5">
        <v>500</v>
      </c>
      <c r="E3860" s="5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5">
        <f t="shared" si="361"/>
        <v>10</v>
      </c>
      <c r="Q3860" s="27" t="str">
        <f t="shared" si="362"/>
        <v>theater</v>
      </c>
      <c r="R3860" s="27" t="str">
        <f t="shared" si="363"/>
        <v>plays</v>
      </c>
      <c r="S3860" s="14">
        <f t="shared" si="364"/>
        <v>42128.222731481481</v>
      </c>
      <c r="T3860" s="14">
        <f t="shared" si="365"/>
        <v>42146.666666666664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5">
        <v>2500</v>
      </c>
      <c r="E3861" s="5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</v>
      </c>
      <c r="P3861" s="5">
        <f t="shared" si="361"/>
        <v>1</v>
      </c>
      <c r="Q3861" s="27" t="str">
        <f t="shared" si="362"/>
        <v>theater</v>
      </c>
      <c r="R3861" s="27" t="str">
        <f t="shared" si="363"/>
        <v>plays</v>
      </c>
      <c r="S3861" s="14">
        <f t="shared" si="364"/>
        <v>41789.685266203705</v>
      </c>
      <c r="T3861" s="14">
        <f t="shared" si="365"/>
        <v>41815.666666666664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5">
        <v>6000</v>
      </c>
      <c r="E3862" s="5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18</v>
      </c>
      <c r="P3862" s="5">
        <f t="shared" si="361"/>
        <v>81.540000000000006</v>
      </c>
      <c r="Q3862" s="27" t="str">
        <f t="shared" si="362"/>
        <v>theater</v>
      </c>
      <c r="R3862" s="27" t="str">
        <f t="shared" si="363"/>
        <v>plays</v>
      </c>
      <c r="S3862" s="14">
        <f t="shared" si="364"/>
        <v>41833.452662037031</v>
      </c>
      <c r="T3862" s="14">
        <f t="shared" si="365"/>
        <v>41863.452662037031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5">
        <v>2000</v>
      </c>
      <c r="E3863" s="5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5">
        <f t="shared" si="361"/>
        <v>100</v>
      </c>
      <c r="Q3863" s="27" t="str">
        <f t="shared" si="362"/>
        <v>theater</v>
      </c>
      <c r="R3863" s="27" t="str">
        <f t="shared" si="363"/>
        <v>plays</v>
      </c>
      <c r="S3863" s="14">
        <f t="shared" si="364"/>
        <v>41914.381678240738</v>
      </c>
      <c r="T3863" s="14">
        <f t="shared" si="365"/>
        <v>41955.699305555558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5">
        <v>7500</v>
      </c>
      <c r="E3864" s="5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0</v>
      </c>
      <c r="P3864" s="5">
        <f t="shared" si="361"/>
        <v>1</v>
      </c>
      <c r="Q3864" s="27" t="str">
        <f t="shared" si="362"/>
        <v>theater</v>
      </c>
      <c r="R3864" s="27" t="str">
        <f t="shared" si="363"/>
        <v>plays</v>
      </c>
      <c r="S3864" s="14">
        <f t="shared" si="364"/>
        <v>42611.052731481475</v>
      </c>
      <c r="T3864" s="14">
        <f t="shared" si="365"/>
        <v>42625.499305555553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5">
        <v>6000</v>
      </c>
      <c r="E3865" s="5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>
        <f t="shared" si="361"/>
        <v>0</v>
      </c>
      <c r="Q3865" s="27" t="str">
        <f t="shared" si="362"/>
        <v>theater</v>
      </c>
      <c r="R3865" s="27" t="str">
        <f t="shared" si="363"/>
        <v>plays</v>
      </c>
      <c r="S3865" s="14">
        <f t="shared" si="364"/>
        <v>42253.424826388888</v>
      </c>
      <c r="T3865" s="14">
        <f t="shared" si="365"/>
        <v>42313.466493055552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5">
        <v>5000</v>
      </c>
      <c r="E3866" s="5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</v>
      </c>
      <c r="P3866" s="5">
        <f t="shared" si="361"/>
        <v>20</v>
      </c>
      <c r="Q3866" s="27" t="str">
        <f t="shared" si="362"/>
        <v>theater</v>
      </c>
      <c r="R3866" s="27" t="str">
        <f t="shared" si="363"/>
        <v>plays</v>
      </c>
      <c r="S3866" s="14">
        <f t="shared" si="364"/>
        <v>42295.683495370373</v>
      </c>
      <c r="T3866" s="14">
        <f t="shared" si="365"/>
        <v>42325.72516203703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5">
        <v>2413</v>
      </c>
      <c r="E3867" s="5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27</v>
      </c>
      <c r="P3867" s="5">
        <f t="shared" si="361"/>
        <v>46.43</v>
      </c>
      <c r="Q3867" s="27" t="str">
        <f t="shared" si="362"/>
        <v>theater</v>
      </c>
      <c r="R3867" s="27" t="str">
        <f t="shared" si="363"/>
        <v>plays</v>
      </c>
      <c r="S3867" s="14">
        <f t="shared" si="364"/>
        <v>41841.44326388889</v>
      </c>
      <c r="T3867" s="14">
        <f t="shared" si="365"/>
        <v>41881.020833333328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5">
        <v>2000</v>
      </c>
      <c r="E3868" s="5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1</v>
      </c>
      <c r="P3868" s="5">
        <f t="shared" si="361"/>
        <v>5.5</v>
      </c>
      <c r="Q3868" s="27" t="str">
        <f t="shared" si="362"/>
        <v>theater</v>
      </c>
      <c r="R3868" s="27" t="str">
        <f t="shared" si="363"/>
        <v>plays</v>
      </c>
      <c r="S3868" s="14">
        <f t="shared" si="364"/>
        <v>42402.738668981481</v>
      </c>
      <c r="T3868" s="14">
        <f t="shared" si="365"/>
        <v>42451.936805555553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5">
        <v>2000</v>
      </c>
      <c r="E3869" s="5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13</v>
      </c>
      <c r="P3869" s="5">
        <f t="shared" si="361"/>
        <v>50.2</v>
      </c>
      <c r="Q3869" s="27" t="str">
        <f t="shared" si="362"/>
        <v>theater</v>
      </c>
      <c r="R3869" s="27" t="str">
        <f t="shared" si="363"/>
        <v>plays</v>
      </c>
      <c r="S3869" s="14">
        <f t="shared" si="364"/>
        <v>42509.605775462966</v>
      </c>
      <c r="T3869" s="14">
        <f t="shared" si="365"/>
        <v>42539.605775462966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5">
        <v>5000</v>
      </c>
      <c r="E3870" s="5">
        <v>10</v>
      </c>
      <c r="F3870" s="12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</v>
      </c>
      <c r="P3870" s="5">
        <f t="shared" si="361"/>
        <v>10</v>
      </c>
      <c r="Q3870" s="27" t="str">
        <f t="shared" si="362"/>
        <v>theater</v>
      </c>
      <c r="R3870" s="27" t="str">
        <f t="shared" si="363"/>
        <v>musical</v>
      </c>
      <c r="S3870" s="14">
        <f t="shared" si="364"/>
        <v>41865.451446759253</v>
      </c>
      <c r="T3870" s="14">
        <f t="shared" si="365"/>
        <v>41890.451446759253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5">
        <v>13111</v>
      </c>
      <c r="E3871" s="5">
        <v>452</v>
      </c>
      <c r="F3871" s="12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</v>
      </c>
      <c r="P3871" s="5">
        <f t="shared" si="361"/>
        <v>30.13</v>
      </c>
      <c r="Q3871" s="27" t="str">
        <f t="shared" si="362"/>
        <v>theater</v>
      </c>
      <c r="R3871" s="27" t="str">
        <f t="shared" si="363"/>
        <v>musical</v>
      </c>
      <c r="S3871" s="14">
        <f t="shared" si="364"/>
        <v>42047.516111111108</v>
      </c>
      <c r="T3871" s="14">
        <f t="shared" si="365"/>
        <v>42076.924305555549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5">
        <v>10000</v>
      </c>
      <c r="E3872" s="5">
        <v>1500</v>
      </c>
      <c r="F3872" s="1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5">
        <f t="shared" si="361"/>
        <v>150</v>
      </c>
      <c r="Q3872" s="27" t="str">
        <f t="shared" si="362"/>
        <v>theater</v>
      </c>
      <c r="R3872" s="27" t="str">
        <f t="shared" si="363"/>
        <v>musical</v>
      </c>
      <c r="S3872" s="14">
        <f t="shared" si="364"/>
        <v>41792.963865740734</v>
      </c>
      <c r="T3872" s="14">
        <f t="shared" si="365"/>
        <v>41822.963865740734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5">
        <v>1500</v>
      </c>
      <c r="E3873" s="5">
        <v>40</v>
      </c>
      <c r="F3873" s="12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3</v>
      </c>
      <c r="P3873" s="5">
        <f t="shared" si="361"/>
        <v>13.33</v>
      </c>
      <c r="Q3873" s="27" t="str">
        <f t="shared" si="362"/>
        <v>theater</v>
      </c>
      <c r="R3873" s="27" t="str">
        <f t="shared" si="363"/>
        <v>musical</v>
      </c>
      <c r="S3873" s="14">
        <f t="shared" si="364"/>
        <v>42763.572337962956</v>
      </c>
      <c r="T3873" s="14">
        <f t="shared" si="365"/>
        <v>42823.530671296299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5">
        <v>15000</v>
      </c>
      <c r="E3874" s="5">
        <v>0</v>
      </c>
      <c r="F3874" s="12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>
        <f t="shared" si="361"/>
        <v>0</v>
      </c>
      <c r="Q3874" s="27" t="str">
        <f t="shared" si="362"/>
        <v>theater</v>
      </c>
      <c r="R3874" s="27" t="str">
        <f t="shared" si="363"/>
        <v>musical</v>
      </c>
      <c r="S3874" s="14">
        <f t="shared" si="364"/>
        <v>42179.9374537037</v>
      </c>
      <c r="T3874" s="14">
        <f t="shared" si="365"/>
        <v>42229.9374537037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5">
        <v>5500</v>
      </c>
      <c r="E3875" s="5">
        <v>0</v>
      </c>
      <c r="F3875" s="12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>
        <f t="shared" si="361"/>
        <v>0</v>
      </c>
      <c r="Q3875" s="27" t="str">
        <f t="shared" si="362"/>
        <v>theater</v>
      </c>
      <c r="R3875" s="27" t="str">
        <f t="shared" si="363"/>
        <v>musical</v>
      </c>
      <c r="S3875" s="14">
        <f t="shared" si="364"/>
        <v>42255.487673611111</v>
      </c>
      <c r="T3875" s="14">
        <f t="shared" si="365"/>
        <v>42285.487673611111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5">
        <v>620</v>
      </c>
      <c r="E3876" s="5">
        <v>0</v>
      </c>
      <c r="F3876" s="12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>
        <f t="shared" si="361"/>
        <v>0</v>
      </c>
      <c r="Q3876" s="27" t="str">
        <f t="shared" si="362"/>
        <v>theater</v>
      </c>
      <c r="R3876" s="27" t="str">
        <f t="shared" si="363"/>
        <v>musical</v>
      </c>
      <c r="S3876" s="14">
        <f t="shared" si="364"/>
        <v>42006.808124999996</v>
      </c>
      <c r="T3876" s="14">
        <f t="shared" si="365"/>
        <v>42027.833333333336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5">
        <v>30000</v>
      </c>
      <c r="E3877" s="5">
        <v>0</v>
      </c>
      <c r="F3877" s="12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>
        <f t="shared" si="361"/>
        <v>0</v>
      </c>
      <c r="Q3877" s="27" t="str">
        <f t="shared" si="362"/>
        <v>theater</v>
      </c>
      <c r="R3877" s="27" t="str">
        <f t="shared" si="363"/>
        <v>musical</v>
      </c>
      <c r="S3877" s="14">
        <f t="shared" si="364"/>
        <v>42615.138483796291</v>
      </c>
      <c r="T3877" s="14">
        <f t="shared" si="365"/>
        <v>42616.208333333336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5">
        <v>3900</v>
      </c>
      <c r="E3878" s="5">
        <v>2059</v>
      </c>
      <c r="F3878" s="12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53</v>
      </c>
      <c r="P3878" s="5">
        <f t="shared" si="361"/>
        <v>44.76</v>
      </c>
      <c r="Q3878" s="27" t="str">
        <f t="shared" si="362"/>
        <v>theater</v>
      </c>
      <c r="R3878" s="27" t="str">
        <f t="shared" si="363"/>
        <v>musical</v>
      </c>
      <c r="S3878" s="14">
        <f t="shared" si="364"/>
        <v>42372.415833333333</v>
      </c>
      <c r="T3878" s="14">
        <f t="shared" si="365"/>
        <v>42402.415833333333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5">
        <v>25000</v>
      </c>
      <c r="E3879" s="5">
        <v>1241</v>
      </c>
      <c r="F3879" s="12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5</v>
      </c>
      <c r="P3879" s="5">
        <f t="shared" si="361"/>
        <v>88.64</v>
      </c>
      <c r="Q3879" s="27" t="str">
        <f t="shared" si="362"/>
        <v>theater</v>
      </c>
      <c r="R3879" s="27" t="str">
        <f t="shared" si="363"/>
        <v>musical</v>
      </c>
      <c r="S3879" s="14">
        <f t="shared" si="364"/>
        <v>42682.469351851854</v>
      </c>
      <c r="T3879" s="14">
        <f t="shared" si="365"/>
        <v>42712.469351851854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5">
        <v>18000</v>
      </c>
      <c r="E3880" s="5">
        <v>10</v>
      </c>
      <c r="F3880" s="12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0</v>
      </c>
      <c r="P3880" s="5">
        <f t="shared" si="361"/>
        <v>10</v>
      </c>
      <c r="Q3880" s="27" t="str">
        <f t="shared" si="362"/>
        <v>theater</v>
      </c>
      <c r="R3880" s="27" t="str">
        <f t="shared" si="363"/>
        <v>musical</v>
      </c>
      <c r="S3880" s="14">
        <f t="shared" si="364"/>
        <v>42154.610486111109</v>
      </c>
      <c r="T3880" s="14">
        <f t="shared" si="365"/>
        <v>42184.957638888889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5">
        <v>15000</v>
      </c>
      <c r="E3881" s="5">
        <v>0</v>
      </c>
      <c r="F3881" s="12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>
        <f t="shared" si="361"/>
        <v>0</v>
      </c>
      <c r="Q3881" s="27" t="str">
        <f t="shared" si="362"/>
        <v>theater</v>
      </c>
      <c r="R3881" s="27" t="str">
        <f t="shared" si="363"/>
        <v>musical</v>
      </c>
      <c r="S3881" s="14">
        <f t="shared" si="364"/>
        <v>41999.652731481481</v>
      </c>
      <c r="T3881" s="14">
        <f t="shared" si="365"/>
        <v>42029.652731481481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5">
        <v>7500</v>
      </c>
      <c r="E3882" s="5">
        <v>980</v>
      </c>
      <c r="F3882" s="1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</v>
      </c>
      <c r="P3882" s="5">
        <f t="shared" si="361"/>
        <v>57.65</v>
      </c>
      <c r="Q3882" s="27" t="str">
        <f t="shared" si="362"/>
        <v>theater</v>
      </c>
      <c r="R3882" s="27" t="str">
        <f t="shared" si="363"/>
        <v>musical</v>
      </c>
      <c r="S3882" s="14">
        <f t="shared" si="364"/>
        <v>41815.606712962959</v>
      </c>
      <c r="T3882" s="14">
        <f t="shared" si="365"/>
        <v>41850.75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5">
        <v>500</v>
      </c>
      <c r="E3883" s="5">
        <v>25</v>
      </c>
      <c r="F3883" s="12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5">
        <f t="shared" si="361"/>
        <v>25</v>
      </c>
      <c r="Q3883" s="27" t="str">
        <f t="shared" si="362"/>
        <v>theater</v>
      </c>
      <c r="R3883" s="27" t="str">
        <f t="shared" si="363"/>
        <v>musical</v>
      </c>
      <c r="S3883" s="14">
        <f t="shared" si="364"/>
        <v>42755.810173611106</v>
      </c>
      <c r="T3883" s="14">
        <f t="shared" si="365"/>
        <v>42785.810173611106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5">
        <v>30000</v>
      </c>
      <c r="E3884" s="5">
        <v>0</v>
      </c>
      <c r="F3884" s="12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>
        <f t="shared" si="361"/>
        <v>0</v>
      </c>
      <c r="Q3884" s="27" t="str">
        <f t="shared" si="362"/>
        <v>theater</v>
      </c>
      <c r="R3884" s="27" t="str">
        <f t="shared" si="363"/>
        <v>musical</v>
      </c>
      <c r="S3884" s="14">
        <f t="shared" si="364"/>
        <v>42373.77511574074</v>
      </c>
      <c r="T3884" s="14">
        <f t="shared" si="365"/>
        <v>42400.752083333333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5">
        <v>15000</v>
      </c>
      <c r="E3885" s="5">
        <v>0</v>
      </c>
      <c r="F3885" s="12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>
        <f t="shared" si="361"/>
        <v>0</v>
      </c>
      <c r="Q3885" s="27" t="str">
        <f t="shared" si="362"/>
        <v>theater</v>
      </c>
      <c r="R3885" s="27" t="str">
        <f t="shared" si="363"/>
        <v>musical</v>
      </c>
      <c r="S3885" s="14">
        <f t="shared" si="364"/>
        <v>41854.394317129627</v>
      </c>
      <c r="T3885" s="14">
        <f t="shared" si="365"/>
        <v>41884.394317129627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5">
        <v>10000</v>
      </c>
      <c r="E3886" s="5">
        <v>0</v>
      </c>
      <c r="F3886" s="12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>
        <f t="shared" si="361"/>
        <v>0</v>
      </c>
      <c r="Q3886" s="27" t="str">
        <f t="shared" si="362"/>
        <v>theater</v>
      </c>
      <c r="R3886" s="27" t="str">
        <f t="shared" si="363"/>
        <v>musical</v>
      </c>
      <c r="S3886" s="14">
        <f t="shared" si="364"/>
        <v>42065.583240740736</v>
      </c>
      <c r="T3886" s="14">
        <f t="shared" si="365"/>
        <v>42090.541574074072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5">
        <v>375000</v>
      </c>
      <c r="E3887" s="5">
        <v>0</v>
      </c>
      <c r="F3887" s="12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>
        <f t="shared" si="361"/>
        <v>0</v>
      </c>
      <c r="Q3887" s="27" t="str">
        <f t="shared" si="362"/>
        <v>theater</v>
      </c>
      <c r="R3887" s="27" t="str">
        <f t="shared" si="363"/>
        <v>musical</v>
      </c>
      <c r="S3887" s="14">
        <f t="shared" si="364"/>
        <v>42469.742951388886</v>
      </c>
      <c r="T3887" s="14">
        <f t="shared" si="365"/>
        <v>42499.742951388886</v>
      </c>
    </row>
    <row r="3888" spans="1:20" x14ac:dyDescent="0.25">
      <c r="A3888">
        <v>3886</v>
      </c>
      <c r="B3888" s="1" t="s">
        <v>3883</v>
      </c>
      <c r="C3888" s="1">
        <v>1</v>
      </c>
      <c r="D3888" s="5">
        <v>10000</v>
      </c>
      <c r="E3888" s="5">
        <v>0</v>
      </c>
      <c r="F3888" s="12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>
        <f t="shared" si="361"/>
        <v>0</v>
      </c>
      <c r="Q3888" s="27" t="str">
        <f t="shared" si="362"/>
        <v>theater</v>
      </c>
      <c r="R3888" s="27" t="str">
        <f t="shared" si="363"/>
        <v>musical</v>
      </c>
      <c r="S3888" s="14">
        <f t="shared" si="364"/>
        <v>41954.019699074073</v>
      </c>
      <c r="T3888" s="14">
        <f t="shared" si="365"/>
        <v>41984.019699074073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5">
        <v>2000</v>
      </c>
      <c r="E3889" s="5">
        <v>35</v>
      </c>
      <c r="F3889" s="12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2</v>
      </c>
      <c r="P3889" s="5">
        <f t="shared" si="361"/>
        <v>17.5</v>
      </c>
      <c r="Q3889" s="27" t="str">
        <f t="shared" si="362"/>
        <v>theater</v>
      </c>
      <c r="R3889" s="27" t="str">
        <f t="shared" si="363"/>
        <v>musical</v>
      </c>
      <c r="S3889" s="14">
        <f t="shared" si="364"/>
        <v>42079.649641203701</v>
      </c>
      <c r="T3889" s="14">
        <f t="shared" si="365"/>
        <v>42125.708333333336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5">
        <v>2000</v>
      </c>
      <c r="E3890" s="5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</v>
      </c>
      <c r="P3890" s="5">
        <f t="shared" si="361"/>
        <v>38.71</v>
      </c>
      <c r="Q3890" s="27" t="str">
        <f t="shared" si="362"/>
        <v>theater</v>
      </c>
      <c r="R3890" s="27" t="str">
        <f t="shared" si="363"/>
        <v>plays</v>
      </c>
      <c r="S3890" s="14">
        <f t="shared" si="364"/>
        <v>42762.337476851848</v>
      </c>
      <c r="T3890" s="14">
        <f t="shared" si="365"/>
        <v>42792.337476851848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5">
        <v>8000</v>
      </c>
      <c r="E3891" s="5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</v>
      </c>
      <c r="P3891" s="5">
        <f t="shared" si="361"/>
        <v>13.11</v>
      </c>
      <c r="Q3891" s="27" t="str">
        <f t="shared" si="362"/>
        <v>theater</v>
      </c>
      <c r="R3891" s="27" t="str">
        <f t="shared" si="363"/>
        <v>plays</v>
      </c>
      <c r="S3891" s="14">
        <f t="shared" si="364"/>
        <v>41976.796643518515</v>
      </c>
      <c r="T3891" s="14">
        <f t="shared" si="365"/>
        <v>42008.768055555549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5">
        <v>15000</v>
      </c>
      <c r="E3892" s="5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17</v>
      </c>
      <c r="P3892" s="5">
        <f t="shared" si="361"/>
        <v>315.5</v>
      </c>
      <c r="Q3892" s="27" t="str">
        <f t="shared" si="362"/>
        <v>theater</v>
      </c>
      <c r="R3892" s="27" t="str">
        <f t="shared" si="363"/>
        <v>plays</v>
      </c>
      <c r="S3892" s="14">
        <f t="shared" si="364"/>
        <v>42171.55027777778</v>
      </c>
      <c r="T3892" s="14">
        <f t="shared" si="365"/>
        <v>42231.55027777778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5">
        <v>800</v>
      </c>
      <c r="E3893" s="5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33</v>
      </c>
      <c r="P3893" s="5">
        <f t="shared" si="361"/>
        <v>37.14</v>
      </c>
      <c r="Q3893" s="27" t="str">
        <f t="shared" si="362"/>
        <v>theater</v>
      </c>
      <c r="R3893" s="27" t="str">
        <f t="shared" si="363"/>
        <v>plays</v>
      </c>
      <c r="S3893" s="14">
        <f t="shared" si="364"/>
        <v>42055.924120370364</v>
      </c>
      <c r="T3893" s="14">
        <f t="shared" si="365"/>
        <v>42085.999305555553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5">
        <v>1000</v>
      </c>
      <c r="E3894" s="5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>
        <f t="shared" si="361"/>
        <v>0</v>
      </c>
      <c r="Q3894" s="27" t="str">
        <f t="shared" si="362"/>
        <v>theater</v>
      </c>
      <c r="R3894" s="27" t="str">
        <f t="shared" si="363"/>
        <v>plays</v>
      </c>
      <c r="S3894" s="14">
        <f t="shared" si="364"/>
        <v>41867.44394675926</v>
      </c>
      <c r="T3894" s="14">
        <f t="shared" si="365"/>
        <v>41875.083333333328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5">
        <v>50000</v>
      </c>
      <c r="E3895" s="5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22</v>
      </c>
      <c r="P3895" s="5">
        <f t="shared" si="361"/>
        <v>128.27000000000001</v>
      </c>
      <c r="Q3895" s="27" t="str">
        <f t="shared" si="362"/>
        <v>theater</v>
      </c>
      <c r="R3895" s="27" t="str">
        <f t="shared" si="363"/>
        <v>plays</v>
      </c>
      <c r="S3895" s="14">
        <f t="shared" si="364"/>
        <v>41779.449537037035</v>
      </c>
      <c r="T3895" s="14">
        <f t="shared" si="365"/>
        <v>41821.041666666664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5">
        <v>15000</v>
      </c>
      <c r="E3896" s="5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</v>
      </c>
      <c r="P3896" s="5">
        <f t="shared" si="361"/>
        <v>47.27</v>
      </c>
      <c r="Q3896" s="27" t="str">
        <f t="shared" si="362"/>
        <v>theater</v>
      </c>
      <c r="R3896" s="27" t="str">
        <f t="shared" si="363"/>
        <v>plays</v>
      </c>
      <c r="S3896" s="14">
        <f t="shared" si="364"/>
        <v>42679.750138888885</v>
      </c>
      <c r="T3896" s="14">
        <f t="shared" si="365"/>
        <v>42709.999305555553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5">
        <v>1000</v>
      </c>
      <c r="E3897" s="5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5">
        <f t="shared" si="361"/>
        <v>50</v>
      </c>
      <c r="Q3897" s="27" t="str">
        <f t="shared" si="362"/>
        <v>theater</v>
      </c>
      <c r="R3897" s="27" t="str">
        <f t="shared" si="363"/>
        <v>plays</v>
      </c>
      <c r="S3897" s="14">
        <f t="shared" si="364"/>
        <v>42032.041875000003</v>
      </c>
      <c r="T3897" s="14">
        <f t="shared" si="365"/>
        <v>42063.041875000003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5">
        <v>1600</v>
      </c>
      <c r="E3898" s="5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11</v>
      </c>
      <c r="P3898" s="5">
        <f t="shared" si="361"/>
        <v>42.5</v>
      </c>
      <c r="Q3898" s="27" t="str">
        <f t="shared" si="362"/>
        <v>theater</v>
      </c>
      <c r="R3898" s="27" t="str">
        <f t="shared" si="363"/>
        <v>plays</v>
      </c>
      <c r="S3898" s="14">
        <f t="shared" si="364"/>
        <v>41792.983541666668</v>
      </c>
      <c r="T3898" s="14">
        <f t="shared" si="365"/>
        <v>41806.983541666668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5">
        <v>2500</v>
      </c>
      <c r="E3899" s="5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18</v>
      </c>
      <c r="P3899" s="5">
        <f t="shared" si="361"/>
        <v>44</v>
      </c>
      <c r="Q3899" s="27" t="str">
        <f t="shared" si="362"/>
        <v>theater</v>
      </c>
      <c r="R3899" s="27" t="str">
        <f t="shared" si="363"/>
        <v>plays</v>
      </c>
      <c r="S3899" s="14">
        <f t="shared" si="364"/>
        <v>41982.665312499994</v>
      </c>
      <c r="T3899" s="14">
        <f t="shared" si="365"/>
        <v>42012.665312499994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5">
        <v>2500</v>
      </c>
      <c r="E3900" s="5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33</v>
      </c>
      <c r="P3900" s="5">
        <f t="shared" si="361"/>
        <v>50.88</v>
      </c>
      <c r="Q3900" s="27" t="str">
        <f t="shared" si="362"/>
        <v>theater</v>
      </c>
      <c r="R3900" s="27" t="str">
        <f t="shared" si="363"/>
        <v>plays</v>
      </c>
      <c r="S3900" s="14">
        <f t="shared" si="364"/>
        <v>42193.273958333331</v>
      </c>
      <c r="T3900" s="14">
        <f t="shared" si="365"/>
        <v>42233.458333333336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5">
        <v>10000</v>
      </c>
      <c r="E3901" s="5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</v>
      </c>
      <c r="P3901" s="5">
        <f t="shared" si="361"/>
        <v>62.5</v>
      </c>
      <c r="Q3901" s="27" t="str">
        <f t="shared" si="362"/>
        <v>theater</v>
      </c>
      <c r="R3901" s="27" t="str">
        <f t="shared" si="363"/>
        <v>plays</v>
      </c>
      <c r="S3901" s="14">
        <f t="shared" si="364"/>
        <v>41843.566678240735</v>
      </c>
      <c r="T3901" s="14">
        <f t="shared" si="365"/>
        <v>41863.566678240735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5">
        <v>2500</v>
      </c>
      <c r="E3902" s="5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</v>
      </c>
      <c r="P3902" s="5">
        <f t="shared" si="361"/>
        <v>27</v>
      </c>
      <c r="Q3902" s="27" t="str">
        <f t="shared" si="362"/>
        <v>theater</v>
      </c>
      <c r="R3902" s="27" t="str">
        <f t="shared" si="363"/>
        <v>plays</v>
      </c>
      <c r="S3902" s="14">
        <f t="shared" si="364"/>
        <v>42135.884155092594</v>
      </c>
      <c r="T3902" s="14">
        <f t="shared" si="365"/>
        <v>42165.884155092594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5">
        <v>3000</v>
      </c>
      <c r="E3903" s="5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1</v>
      </c>
      <c r="P3903" s="5">
        <f t="shared" si="361"/>
        <v>25</v>
      </c>
      <c r="Q3903" s="27" t="str">
        <f t="shared" si="362"/>
        <v>theater</v>
      </c>
      <c r="R3903" s="27" t="str">
        <f t="shared" si="363"/>
        <v>plays</v>
      </c>
      <c r="S3903" s="14">
        <f t="shared" si="364"/>
        <v>42317.618043981485</v>
      </c>
      <c r="T3903" s="14">
        <f t="shared" si="365"/>
        <v>42357.618043981485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5">
        <v>3000</v>
      </c>
      <c r="E3904" s="5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49</v>
      </c>
      <c r="P3904" s="5">
        <f t="shared" si="361"/>
        <v>47.26</v>
      </c>
      <c r="Q3904" s="27" t="str">
        <f t="shared" si="362"/>
        <v>theater</v>
      </c>
      <c r="R3904" s="27" t="str">
        <f t="shared" si="363"/>
        <v>plays</v>
      </c>
      <c r="S3904" s="14">
        <f t="shared" si="364"/>
        <v>42663.259745370371</v>
      </c>
      <c r="T3904" s="14">
        <f t="shared" si="365"/>
        <v>42688.301412037035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5">
        <v>1500</v>
      </c>
      <c r="E3905" s="5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>
        <f t="shared" si="361"/>
        <v>0</v>
      </c>
      <c r="Q3905" s="27" t="str">
        <f t="shared" si="362"/>
        <v>theater</v>
      </c>
      <c r="R3905" s="27" t="str">
        <f t="shared" si="363"/>
        <v>plays</v>
      </c>
      <c r="S3905" s="14">
        <f t="shared" si="364"/>
        <v>42185.802835648145</v>
      </c>
      <c r="T3905" s="14">
        <f t="shared" si="365"/>
        <v>42230.609722222223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5">
        <v>10000</v>
      </c>
      <c r="E3906" s="5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</v>
      </c>
      <c r="P3906" s="5">
        <f t="shared" si="361"/>
        <v>1.5</v>
      </c>
      <c r="Q3906" s="27" t="str">
        <f t="shared" si="362"/>
        <v>theater</v>
      </c>
      <c r="R3906" s="27" t="str">
        <f t="shared" si="363"/>
        <v>plays</v>
      </c>
      <c r="S3906" s="14">
        <f t="shared" si="364"/>
        <v>42095.020833333336</v>
      </c>
      <c r="T3906" s="14">
        <f t="shared" si="365"/>
        <v>42109.00277777778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5">
        <v>1500</v>
      </c>
      <c r="E3907" s="5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ROUND(E3907/D3907,2)*100</f>
        <v>12</v>
      </c>
      <c r="P3907" s="5">
        <f t="shared" ref="P3907:P3970" si="367">IF(L3907=0,0,ROUND(E3907/L3907,2))</f>
        <v>24.71</v>
      </c>
      <c r="Q3907" s="27" t="str">
        <f t="shared" ref="Q3907:Q3970" si="368">IF((FIND("/",N3907,1)&gt;0),
LEFT(N3907,(FIND("/",N3907,1)-1)),N3907)</f>
        <v>theater</v>
      </c>
      <c r="R3907" s="27" t="str">
        <f t="shared" ref="R3907:R3970" si="369">IF((FIND("/",N3907,1)&gt;0),
RIGHT(N3907,(LEN(N3907)-1-LEN(Q3907))),"")</f>
        <v>plays</v>
      </c>
      <c r="S3907" s="14">
        <f t="shared" ref="S3907:S3970" si="370">(((J3907/60)/60)/24)+DATE(1970,1,1)+(-5/24)</f>
        <v>42124.415543981479</v>
      </c>
      <c r="T3907" s="14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5">
        <v>1500</v>
      </c>
      <c r="E3908" s="5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</v>
      </c>
      <c r="P3908" s="5">
        <f t="shared" si="367"/>
        <v>63.13</v>
      </c>
      <c r="Q3908" s="27" t="str">
        <f t="shared" si="368"/>
        <v>theater</v>
      </c>
      <c r="R3908" s="27" t="str">
        <f t="shared" si="369"/>
        <v>plays</v>
      </c>
      <c r="S3908" s="14">
        <f t="shared" si="370"/>
        <v>42143.709409722222</v>
      </c>
      <c r="T3908" s="14">
        <f t="shared" si="371"/>
        <v>42181.350694444445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5">
        <v>1000</v>
      </c>
      <c r="E3909" s="5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</v>
      </c>
      <c r="P3909" s="5">
        <f t="shared" si="367"/>
        <v>38.25</v>
      </c>
      <c r="Q3909" s="27" t="str">
        <f t="shared" si="368"/>
        <v>theater</v>
      </c>
      <c r="R3909" s="27" t="str">
        <f t="shared" si="369"/>
        <v>plays</v>
      </c>
      <c r="S3909" s="14">
        <f t="shared" si="370"/>
        <v>41906.611180555556</v>
      </c>
      <c r="T3909" s="14">
        <f t="shared" si="371"/>
        <v>41938.630555555552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5">
        <v>750</v>
      </c>
      <c r="E3910" s="5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9</v>
      </c>
      <c r="P3910" s="5">
        <f t="shared" si="367"/>
        <v>16.25</v>
      </c>
      <c r="Q3910" s="27" t="str">
        <f t="shared" si="368"/>
        <v>theater</v>
      </c>
      <c r="R3910" s="27" t="str">
        <f t="shared" si="369"/>
        <v>plays</v>
      </c>
      <c r="S3910" s="14">
        <f t="shared" si="370"/>
        <v>41833.927037037036</v>
      </c>
      <c r="T3910" s="14">
        <f t="shared" si="371"/>
        <v>41848.927037037036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5">
        <v>60000</v>
      </c>
      <c r="E3911" s="5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</v>
      </c>
      <c r="P3911" s="5">
        <f t="shared" si="367"/>
        <v>33.75</v>
      </c>
      <c r="Q3911" s="27" t="str">
        <f t="shared" si="368"/>
        <v>theater</v>
      </c>
      <c r="R3911" s="27" t="str">
        <f t="shared" si="369"/>
        <v>plays</v>
      </c>
      <c r="S3911" s="14">
        <f t="shared" si="370"/>
        <v>41863.150949074072</v>
      </c>
      <c r="T3911" s="14">
        <f t="shared" si="371"/>
        <v>41893.150949074072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5">
        <v>6000</v>
      </c>
      <c r="E3912" s="5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</v>
      </c>
      <c r="P3912" s="5">
        <f t="shared" si="367"/>
        <v>61.67</v>
      </c>
      <c r="Q3912" s="27" t="str">
        <f t="shared" si="368"/>
        <v>theater</v>
      </c>
      <c r="R3912" s="27" t="str">
        <f t="shared" si="369"/>
        <v>plays</v>
      </c>
      <c r="S3912" s="14">
        <f t="shared" si="370"/>
        <v>42224.548576388886</v>
      </c>
      <c r="T3912" s="14">
        <f t="shared" si="371"/>
        <v>42254.548576388886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5">
        <v>8000</v>
      </c>
      <c r="E3913" s="5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</v>
      </c>
      <c r="P3913" s="5">
        <f t="shared" si="367"/>
        <v>83.14</v>
      </c>
      <c r="Q3913" s="27" t="str">
        <f t="shared" si="368"/>
        <v>theater</v>
      </c>
      <c r="R3913" s="27" t="str">
        <f t="shared" si="369"/>
        <v>plays</v>
      </c>
      <c r="S3913" s="14">
        <f t="shared" si="370"/>
        <v>41939.603900462964</v>
      </c>
      <c r="T3913" s="14">
        <f t="shared" si="371"/>
        <v>41969.645567129628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5">
        <v>15000</v>
      </c>
      <c r="E3914" s="5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0</v>
      </c>
      <c r="P3914" s="5">
        <f t="shared" si="367"/>
        <v>1</v>
      </c>
      <c r="Q3914" s="27" t="str">
        <f t="shared" si="368"/>
        <v>theater</v>
      </c>
      <c r="R3914" s="27" t="str">
        <f t="shared" si="369"/>
        <v>plays</v>
      </c>
      <c r="S3914" s="14">
        <f t="shared" si="370"/>
        <v>42059.061689814807</v>
      </c>
      <c r="T3914" s="14">
        <f t="shared" si="371"/>
        <v>42118.982638888883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5">
        <v>10000</v>
      </c>
      <c r="E3915" s="5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5">
        <f t="shared" si="367"/>
        <v>142.86000000000001</v>
      </c>
      <c r="Q3915" s="27" t="str">
        <f t="shared" si="368"/>
        <v>theater</v>
      </c>
      <c r="R3915" s="27" t="str">
        <f t="shared" si="369"/>
        <v>plays</v>
      </c>
      <c r="S3915" s="14">
        <f t="shared" si="370"/>
        <v>42308.002881944441</v>
      </c>
      <c r="T3915" s="14">
        <f t="shared" si="371"/>
        <v>42338.044548611106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5">
        <v>2500</v>
      </c>
      <c r="E3916" s="5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</v>
      </c>
      <c r="P3916" s="5">
        <f t="shared" si="367"/>
        <v>33.67</v>
      </c>
      <c r="Q3916" s="27" t="str">
        <f t="shared" si="368"/>
        <v>theater</v>
      </c>
      <c r="R3916" s="27" t="str">
        <f t="shared" si="369"/>
        <v>plays</v>
      </c>
      <c r="S3916" s="14">
        <f t="shared" si="370"/>
        <v>42114.610601851848</v>
      </c>
      <c r="T3916" s="14">
        <f t="shared" si="371"/>
        <v>42134.749305555553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5">
        <v>1500</v>
      </c>
      <c r="E3917" s="5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</v>
      </c>
      <c r="P3917" s="5">
        <f t="shared" si="367"/>
        <v>5</v>
      </c>
      <c r="Q3917" s="27" t="str">
        <f t="shared" si="368"/>
        <v>theater</v>
      </c>
      <c r="R3917" s="27" t="str">
        <f t="shared" si="369"/>
        <v>plays</v>
      </c>
      <c r="S3917" s="14">
        <f t="shared" si="370"/>
        <v>42492.776724537034</v>
      </c>
      <c r="T3917" s="14">
        <f t="shared" si="371"/>
        <v>42522.776724537034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5">
        <v>2000</v>
      </c>
      <c r="E3918" s="5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>
        <f t="shared" si="367"/>
        <v>0</v>
      </c>
      <c r="Q3918" s="27" t="str">
        <f t="shared" si="368"/>
        <v>theater</v>
      </c>
      <c r="R3918" s="27" t="str">
        <f t="shared" si="369"/>
        <v>plays</v>
      </c>
      <c r="S3918" s="14">
        <f t="shared" si="370"/>
        <v>42494.263333333329</v>
      </c>
      <c r="T3918" s="14">
        <f t="shared" si="371"/>
        <v>42524.263333333329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5">
        <v>3500</v>
      </c>
      <c r="E3919" s="5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</v>
      </c>
      <c r="P3919" s="5">
        <f t="shared" si="367"/>
        <v>10</v>
      </c>
      <c r="Q3919" s="27" t="str">
        <f t="shared" si="368"/>
        <v>theater</v>
      </c>
      <c r="R3919" s="27" t="str">
        <f t="shared" si="369"/>
        <v>plays</v>
      </c>
      <c r="S3919" s="14">
        <f t="shared" si="370"/>
        <v>41863.318993055553</v>
      </c>
      <c r="T3919" s="14">
        <f t="shared" si="371"/>
        <v>41893.318993055553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5">
        <v>60000</v>
      </c>
      <c r="E3920" s="5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</v>
      </c>
      <c r="P3920" s="5">
        <f t="shared" si="367"/>
        <v>40</v>
      </c>
      <c r="Q3920" s="27" t="str">
        <f t="shared" si="368"/>
        <v>theater</v>
      </c>
      <c r="R3920" s="27" t="str">
        <f t="shared" si="369"/>
        <v>plays</v>
      </c>
      <c r="S3920" s="14">
        <f t="shared" si="370"/>
        <v>41843.456284722219</v>
      </c>
      <c r="T3920" s="14">
        <f t="shared" si="371"/>
        <v>41855.458333333328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5">
        <v>5000</v>
      </c>
      <c r="E3921" s="5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2</v>
      </c>
      <c r="P3921" s="5">
        <f t="shared" si="367"/>
        <v>30</v>
      </c>
      <c r="Q3921" s="27" t="str">
        <f t="shared" si="368"/>
        <v>theater</v>
      </c>
      <c r="R3921" s="27" t="str">
        <f t="shared" si="369"/>
        <v>plays</v>
      </c>
      <c r="S3921" s="14">
        <f t="shared" si="370"/>
        <v>42358.476539351854</v>
      </c>
      <c r="T3921" s="14">
        <f t="shared" si="371"/>
        <v>42386.791666666664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5">
        <v>2500</v>
      </c>
      <c r="E3922" s="5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</v>
      </c>
      <c r="P3922" s="5">
        <f t="shared" si="367"/>
        <v>45</v>
      </c>
      <c r="Q3922" s="27" t="str">
        <f t="shared" si="368"/>
        <v>theater</v>
      </c>
      <c r="R3922" s="27" t="str">
        <f t="shared" si="369"/>
        <v>plays</v>
      </c>
      <c r="S3922" s="14">
        <f t="shared" si="370"/>
        <v>42657.178935185184</v>
      </c>
      <c r="T3922" s="14">
        <f t="shared" si="371"/>
        <v>42687.220601851855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5">
        <v>3000</v>
      </c>
      <c r="E3923" s="5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>
        <f t="shared" si="367"/>
        <v>0</v>
      </c>
      <c r="Q3923" s="27" t="str">
        <f t="shared" si="368"/>
        <v>theater</v>
      </c>
      <c r="R3923" s="27" t="str">
        <f t="shared" si="369"/>
        <v>plays</v>
      </c>
      <c r="S3923" s="14">
        <f t="shared" si="370"/>
        <v>41926.333969907406</v>
      </c>
      <c r="T3923" s="14">
        <f t="shared" si="371"/>
        <v>41938.541666666664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5">
        <v>750</v>
      </c>
      <c r="E3924" s="5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</v>
      </c>
      <c r="P3924" s="5">
        <f t="shared" si="367"/>
        <v>10.17</v>
      </c>
      <c r="Q3924" s="27" t="str">
        <f t="shared" si="368"/>
        <v>theater</v>
      </c>
      <c r="R3924" s="27" t="str">
        <f t="shared" si="369"/>
        <v>plays</v>
      </c>
      <c r="S3924" s="14">
        <f t="shared" si="370"/>
        <v>42020.560300925928</v>
      </c>
      <c r="T3924" s="14">
        <f t="shared" si="371"/>
        <v>42065.749999999993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5">
        <v>11500</v>
      </c>
      <c r="E3925" s="5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</v>
      </c>
      <c r="P3925" s="5">
        <f t="shared" si="367"/>
        <v>81.41</v>
      </c>
      <c r="Q3925" s="27" t="str">
        <f t="shared" si="368"/>
        <v>theater</v>
      </c>
      <c r="R3925" s="27" t="str">
        <f t="shared" si="369"/>
        <v>plays</v>
      </c>
      <c r="S3925" s="14">
        <f t="shared" si="370"/>
        <v>42075.771655092591</v>
      </c>
      <c r="T3925" s="14">
        <f t="shared" si="371"/>
        <v>42103.771655092591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5">
        <v>15000</v>
      </c>
      <c r="E3926" s="5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</v>
      </c>
      <c r="P3926" s="5">
        <f t="shared" si="367"/>
        <v>57.25</v>
      </c>
      <c r="Q3926" s="27" t="str">
        <f t="shared" si="368"/>
        <v>theater</v>
      </c>
      <c r="R3926" s="27" t="str">
        <f t="shared" si="369"/>
        <v>plays</v>
      </c>
      <c r="S3926" s="14">
        <f t="shared" si="370"/>
        <v>41786.751412037032</v>
      </c>
      <c r="T3926" s="14">
        <f t="shared" si="371"/>
        <v>41816.751412037032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5">
        <v>150</v>
      </c>
      <c r="E3927" s="5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5">
        <f t="shared" si="367"/>
        <v>5</v>
      </c>
      <c r="Q3927" s="27" t="str">
        <f t="shared" si="368"/>
        <v>theater</v>
      </c>
      <c r="R3927" s="27" t="str">
        <f t="shared" si="369"/>
        <v>plays</v>
      </c>
      <c r="S3927" s="14">
        <f t="shared" si="370"/>
        <v>41820.662488425922</v>
      </c>
      <c r="T3927" s="14">
        <f t="shared" si="371"/>
        <v>41850.662488425922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5">
        <v>5000</v>
      </c>
      <c r="E3928" s="5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</v>
      </c>
      <c r="P3928" s="5">
        <f t="shared" si="367"/>
        <v>15</v>
      </c>
      <c r="Q3928" s="27" t="str">
        <f t="shared" si="368"/>
        <v>theater</v>
      </c>
      <c r="R3928" s="27" t="str">
        <f t="shared" si="369"/>
        <v>plays</v>
      </c>
      <c r="S3928" s="14">
        <f t="shared" si="370"/>
        <v>41969.876712962963</v>
      </c>
      <c r="T3928" s="14">
        <f t="shared" si="371"/>
        <v>41999.876712962963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5">
        <v>2500</v>
      </c>
      <c r="E3929" s="5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5">
        <f t="shared" si="367"/>
        <v>12.5</v>
      </c>
      <c r="Q3929" s="27" t="str">
        <f t="shared" si="368"/>
        <v>theater</v>
      </c>
      <c r="R3929" s="27" t="str">
        <f t="shared" si="369"/>
        <v>plays</v>
      </c>
      <c r="S3929" s="14">
        <f t="shared" si="370"/>
        <v>41830.059074074074</v>
      </c>
      <c r="T3929" s="14">
        <f t="shared" si="371"/>
        <v>41860.059074074074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5">
        <v>5000</v>
      </c>
      <c r="E3930" s="5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</v>
      </c>
      <c r="P3930" s="5">
        <f t="shared" si="367"/>
        <v>93</v>
      </c>
      <c r="Q3930" s="27" t="str">
        <f t="shared" si="368"/>
        <v>theater</v>
      </c>
      <c r="R3930" s="27" t="str">
        <f t="shared" si="369"/>
        <v>plays</v>
      </c>
      <c r="S3930" s="14">
        <f t="shared" si="370"/>
        <v>42265.474849537037</v>
      </c>
      <c r="T3930" s="14">
        <f t="shared" si="371"/>
        <v>42292.999305555553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5">
        <v>20000</v>
      </c>
      <c r="E3931" s="5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</v>
      </c>
      <c r="P3931" s="5">
        <f t="shared" si="367"/>
        <v>32.36</v>
      </c>
      <c r="Q3931" s="27" t="str">
        <f t="shared" si="368"/>
        <v>theater</v>
      </c>
      <c r="R3931" s="27" t="str">
        <f t="shared" si="369"/>
        <v>plays</v>
      </c>
      <c r="S3931" s="14">
        <f t="shared" si="370"/>
        <v>42601.618807870364</v>
      </c>
      <c r="T3931" s="14">
        <f t="shared" si="371"/>
        <v>42631.618807870364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5">
        <v>10000</v>
      </c>
      <c r="E3932" s="5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>
        <f t="shared" si="367"/>
        <v>0</v>
      </c>
      <c r="Q3932" s="27" t="str">
        <f t="shared" si="368"/>
        <v>theater</v>
      </c>
      <c r="R3932" s="27" t="str">
        <f t="shared" si="369"/>
        <v>plays</v>
      </c>
      <c r="S3932" s="14">
        <f t="shared" si="370"/>
        <v>42433.13041666666</v>
      </c>
      <c r="T3932" s="14">
        <f t="shared" si="371"/>
        <v>42461.041666666664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5">
        <v>8000</v>
      </c>
      <c r="E3933" s="5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>
        <f t="shared" si="367"/>
        <v>0</v>
      </c>
      <c r="Q3933" s="27" t="str">
        <f t="shared" si="368"/>
        <v>theater</v>
      </c>
      <c r="R3933" s="27" t="str">
        <f t="shared" si="369"/>
        <v>plays</v>
      </c>
      <c r="S3933" s="14">
        <f t="shared" si="370"/>
        <v>42227.943368055552</v>
      </c>
      <c r="T3933" s="14">
        <f t="shared" si="371"/>
        <v>42252.943368055552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5">
        <v>12000</v>
      </c>
      <c r="E3934" s="5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0</v>
      </c>
      <c r="P3934" s="5">
        <f t="shared" si="367"/>
        <v>1</v>
      </c>
      <c r="Q3934" s="27" t="str">
        <f t="shared" si="368"/>
        <v>theater</v>
      </c>
      <c r="R3934" s="27" t="str">
        <f t="shared" si="369"/>
        <v>plays</v>
      </c>
      <c r="S3934" s="14">
        <f t="shared" si="370"/>
        <v>42414.960231481477</v>
      </c>
      <c r="T3934" s="14">
        <f t="shared" si="371"/>
        <v>42444.918564814812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5">
        <v>7000</v>
      </c>
      <c r="E3935" s="5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16</v>
      </c>
      <c r="P3935" s="5">
        <f t="shared" si="367"/>
        <v>91.83</v>
      </c>
      <c r="Q3935" s="27" t="str">
        <f t="shared" si="368"/>
        <v>theater</v>
      </c>
      <c r="R3935" s="27" t="str">
        <f t="shared" si="369"/>
        <v>plays</v>
      </c>
      <c r="S3935" s="14">
        <f t="shared" si="370"/>
        <v>42538.759976851848</v>
      </c>
      <c r="T3935" s="14">
        <f t="shared" si="371"/>
        <v>42567.821527777771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5">
        <v>5000</v>
      </c>
      <c r="E3936" s="5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5">
        <f t="shared" si="367"/>
        <v>45.83</v>
      </c>
      <c r="Q3936" s="27" t="str">
        <f t="shared" si="368"/>
        <v>theater</v>
      </c>
      <c r="R3936" s="27" t="str">
        <f t="shared" si="369"/>
        <v>plays</v>
      </c>
      <c r="S3936" s="14">
        <f t="shared" si="370"/>
        <v>42233.463414351849</v>
      </c>
      <c r="T3936" s="14">
        <f t="shared" si="371"/>
        <v>42278.333333333336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5">
        <v>3000</v>
      </c>
      <c r="E3937" s="5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44</v>
      </c>
      <c r="P3937" s="5">
        <f t="shared" si="367"/>
        <v>57.17</v>
      </c>
      <c r="Q3937" s="27" t="str">
        <f t="shared" si="368"/>
        <v>theater</v>
      </c>
      <c r="R3937" s="27" t="str">
        <f t="shared" si="369"/>
        <v>plays</v>
      </c>
      <c r="S3937" s="14">
        <f t="shared" si="370"/>
        <v>42221.448449074065</v>
      </c>
      <c r="T3937" s="14">
        <f t="shared" si="371"/>
        <v>42281.448449074065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5">
        <v>20000</v>
      </c>
      <c r="E3938" s="5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>
        <f t="shared" si="367"/>
        <v>0</v>
      </c>
      <c r="Q3938" s="27" t="str">
        <f t="shared" si="368"/>
        <v>theater</v>
      </c>
      <c r="R3938" s="27" t="str">
        <f t="shared" si="369"/>
        <v>plays</v>
      </c>
      <c r="S3938" s="14">
        <f t="shared" si="370"/>
        <v>42675.054629629631</v>
      </c>
      <c r="T3938" s="14">
        <f t="shared" si="371"/>
        <v>42705.096296296295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5">
        <v>2885</v>
      </c>
      <c r="E3939" s="5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</v>
      </c>
      <c r="P3939" s="5">
        <f t="shared" si="367"/>
        <v>248.5</v>
      </c>
      <c r="Q3939" s="27" t="str">
        <f t="shared" si="368"/>
        <v>theater</v>
      </c>
      <c r="R3939" s="27" t="str">
        <f t="shared" si="369"/>
        <v>plays</v>
      </c>
      <c r="S3939" s="14">
        <f t="shared" si="370"/>
        <v>42534.423148148147</v>
      </c>
      <c r="T3939" s="14">
        <f t="shared" si="371"/>
        <v>42562.423148148147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5">
        <v>3255</v>
      </c>
      <c r="E3940" s="5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</v>
      </c>
      <c r="P3940" s="5">
        <f t="shared" si="367"/>
        <v>79.400000000000006</v>
      </c>
      <c r="Q3940" s="27" t="str">
        <f t="shared" si="368"/>
        <v>theater</v>
      </c>
      <c r="R3940" s="27" t="str">
        <f t="shared" si="369"/>
        <v>plays</v>
      </c>
      <c r="S3940" s="14">
        <f t="shared" si="370"/>
        <v>42151.697384259263</v>
      </c>
      <c r="T3940" s="14">
        <f t="shared" si="371"/>
        <v>42182.697384259263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5">
        <v>5000</v>
      </c>
      <c r="E3941" s="5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</v>
      </c>
      <c r="P3941" s="5">
        <f t="shared" si="367"/>
        <v>5</v>
      </c>
      <c r="Q3941" s="27" t="str">
        <f t="shared" si="368"/>
        <v>theater</v>
      </c>
      <c r="R3941" s="27" t="str">
        <f t="shared" si="369"/>
        <v>plays</v>
      </c>
      <c r="S3941" s="14">
        <f t="shared" si="370"/>
        <v>41915.191886574074</v>
      </c>
      <c r="T3941" s="14">
        <f t="shared" si="371"/>
        <v>41918.979166666664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5">
        <v>5000</v>
      </c>
      <c r="E3942" s="5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</v>
      </c>
      <c r="P3942" s="5">
        <f t="shared" si="367"/>
        <v>5.5</v>
      </c>
      <c r="Q3942" s="27" t="str">
        <f t="shared" si="368"/>
        <v>theater</v>
      </c>
      <c r="R3942" s="27" t="str">
        <f t="shared" si="369"/>
        <v>plays</v>
      </c>
      <c r="S3942" s="14">
        <f t="shared" si="370"/>
        <v>41961.284155092588</v>
      </c>
      <c r="T3942" s="14">
        <f t="shared" si="371"/>
        <v>42006.284155092588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5">
        <v>5500</v>
      </c>
      <c r="E3943" s="5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1</v>
      </c>
      <c r="P3943" s="5">
        <f t="shared" si="367"/>
        <v>25</v>
      </c>
      <c r="Q3943" s="27" t="str">
        <f t="shared" si="368"/>
        <v>theater</v>
      </c>
      <c r="R3943" s="27" t="str">
        <f t="shared" si="369"/>
        <v>plays</v>
      </c>
      <c r="S3943" s="14">
        <f t="shared" si="370"/>
        <v>41940.378900462958</v>
      </c>
      <c r="T3943" s="14">
        <f t="shared" si="371"/>
        <v>41967.833333333336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5">
        <v>1200</v>
      </c>
      <c r="E3944" s="5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>
        <f t="shared" si="367"/>
        <v>0</v>
      </c>
      <c r="Q3944" s="27" t="str">
        <f t="shared" si="368"/>
        <v>theater</v>
      </c>
      <c r="R3944" s="27" t="str">
        <f t="shared" si="369"/>
        <v>plays</v>
      </c>
      <c r="S3944" s="14">
        <f t="shared" si="370"/>
        <v>42111.695763888885</v>
      </c>
      <c r="T3944" s="14">
        <f t="shared" si="371"/>
        <v>42171.695763888885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5">
        <v>5000</v>
      </c>
      <c r="E3945" s="5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36</v>
      </c>
      <c r="P3945" s="5">
        <f t="shared" si="367"/>
        <v>137.08000000000001</v>
      </c>
      <c r="Q3945" s="27" t="str">
        <f t="shared" si="368"/>
        <v>theater</v>
      </c>
      <c r="R3945" s="27" t="str">
        <f t="shared" si="369"/>
        <v>plays</v>
      </c>
      <c r="S3945" s="14">
        <f t="shared" si="370"/>
        <v>42279.570231481477</v>
      </c>
      <c r="T3945" s="14">
        <f t="shared" si="371"/>
        <v>42310.493055555555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5">
        <v>5000</v>
      </c>
      <c r="E3946" s="5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>
        <f t="shared" si="367"/>
        <v>0</v>
      </c>
      <c r="Q3946" s="27" t="str">
        <f t="shared" si="368"/>
        <v>theater</v>
      </c>
      <c r="R3946" s="27" t="str">
        <f t="shared" si="369"/>
        <v>plays</v>
      </c>
      <c r="S3946" s="14">
        <f t="shared" si="370"/>
        <v>42213.454571759255</v>
      </c>
      <c r="T3946" s="14">
        <f t="shared" si="371"/>
        <v>42243.454571759255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5">
        <v>2000</v>
      </c>
      <c r="E3947" s="5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</v>
      </c>
      <c r="P3947" s="5">
        <f t="shared" si="367"/>
        <v>5</v>
      </c>
      <c r="Q3947" s="27" t="str">
        <f t="shared" si="368"/>
        <v>theater</v>
      </c>
      <c r="R3947" s="27" t="str">
        <f t="shared" si="369"/>
        <v>plays</v>
      </c>
      <c r="S3947" s="14">
        <f t="shared" si="370"/>
        <v>42109.593379629623</v>
      </c>
      <c r="T3947" s="14">
        <f t="shared" si="371"/>
        <v>42139.593379629623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5">
        <v>6000</v>
      </c>
      <c r="E3948" s="5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</v>
      </c>
      <c r="P3948" s="5">
        <f t="shared" si="367"/>
        <v>39</v>
      </c>
      <c r="Q3948" s="27" t="str">
        <f t="shared" si="368"/>
        <v>theater</v>
      </c>
      <c r="R3948" s="27" t="str">
        <f t="shared" si="369"/>
        <v>plays</v>
      </c>
      <c r="S3948" s="14">
        <f t="shared" si="370"/>
        <v>42031.625254629624</v>
      </c>
      <c r="T3948" s="14">
        <f t="shared" si="371"/>
        <v>42063.124999999993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5">
        <v>3000</v>
      </c>
      <c r="E3949" s="5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</v>
      </c>
      <c r="P3949" s="5">
        <f t="shared" si="367"/>
        <v>50.5</v>
      </c>
      <c r="Q3949" s="27" t="str">
        <f t="shared" si="368"/>
        <v>theater</v>
      </c>
      <c r="R3949" s="27" t="str">
        <f t="shared" si="369"/>
        <v>plays</v>
      </c>
      <c r="S3949" s="14">
        <f t="shared" si="370"/>
        <v>42614.934537037036</v>
      </c>
      <c r="T3949" s="14">
        <f t="shared" si="371"/>
        <v>42644.934537037036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5">
        <v>30000</v>
      </c>
      <c r="E3950" s="5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>
        <f t="shared" si="367"/>
        <v>0</v>
      </c>
      <c r="Q3950" s="27" t="str">
        <f t="shared" si="368"/>
        <v>theater</v>
      </c>
      <c r="R3950" s="27" t="str">
        <f t="shared" si="369"/>
        <v>plays</v>
      </c>
      <c r="S3950" s="14">
        <f t="shared" si="370"/>
        <v>41829.117164351846</v>
      </c>
      <c r="T3950" s="14">
        <f t="shared" si="371"/>
        <v>41889.117164351846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5">
        <v>10000</v>
      </c>
      <c r="E3951" s="5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16</v>
      </c>
      <c r="P3951" s="5">
        <f t="shared" si="367"/>
        <v>49.28</v>
      </c>
      <c r="Q3951" s="27" t="str">
        <f t="shared" si="368"/>
        <v>theater</v>
      </c>
      <c r="R3951" s="27" t="str">
        <f t="shared" si="369"/>
        <v>plays</v>
      </c>
      <c r="S3951" s="14">
        <f t="shared" si="370"/>
        <v>42015.912280092591</v>
      </c>
      <c r="T3951" s="14">
        <f t="shared" si="371"/>
        <v>42045.912280092591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5">
        <v>4000</v>
      </c>
      <c r="E3952" s="5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1</v>
      </c>
      <c r="P3952" s="5">
        <f t="shared" si="367"/>
        <v>25</v>
      </c>
      <c r="Q3952" s="27" t="str">
        <f t="shared" si="368"/>
        <v>theater</v>
      </c>
      <c r="R3952" s="27" t="str">
        <f t="shared" si="369"/>
        <v>plays</v>
      </c>
      <c r="S3952" s="14">
        <f t="shared" si="370"/>
        <v>42439.493981481479</v>
      </c>
      <c r="T3952" s="14">
        <f t="shared" si="371"/>
        <v>42468.565972222219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5">
        <v>200000</v>
      </c>
      <c r="E3953" s="5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0</v>
      </c>
      <c r="P3953" s="5">
        <f t="shared" si="367"/>
        <v>1</v>
      </c>
      <c r="Q3953" s="27" t="str">
        <f t="shared" si="368"/>
        <v>theater</v>
      </c>
      <c r="R3953" s="27" t="str">
        <f t="shared" si="369"/>
        <v>plays</v>
      </c>
      <c r="S3953" s="14">
        <f t="shared" si="370"/>
        <v>42433.617384259262</v>
      </c>
      <c r="T3953" s="14">
        <f t="shared" si="371"/>
        <v>42493.57571759259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5">
        <v>26000</v>
      </c>
      <c r="E3954" s="5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0</v>
      </c>
      <c r="P3954" s="5">
        <f t="shared" si="367"/>
        <v>25</v>
      </c>
      <c r="Q3954" s="27" t="str">
        <f t="shared" si="368"/>
        <v>theater</v>
      </c>
      <c r="R3954" s="27" t="str">
        <f t="shared" si="369"/>
        <v>plays</v>
      </c>
      <c r="S3954" s="14">
        <f t="shared" si="370"/>
        <v>42243.582060185181</v>
      </c>
      <c r="T3954" s="14">
        <f t="shared" si="371"/>
        <v>42303.582060185181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5">
        <v>17600</v>
      </c>
      <c r="E3955" s="5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>
        <f t="shared" si="367"/>
        <v>0</v>
      </c>
      <c r="Q3955" s="27" t="str">
        <f t="shared" si="368"/>
        <v>theater</v>
      </c>
      <c r="R3955" s="27" t="str">
        <f t="shared" si="369"/>
        <v>plays</v>
      </c>
      <c r="S3955" s="14">
        <f t="shared" si="370"/>
        <v>42549.840115740742</v>
      </c>
      <c r="T3955" s="14">
        <f t="shared" si="371"/>
        <v>42580.770138888889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5">
        <v>25000</v>
      </c>
      <c r="E3956" s="5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>
        <f t="shared" si="367"/>
        <v>0</v>
      </c>
      <c r="Q3956" s="27" t="str">
        <f t="shared" si="368"/>
        <v>theater</v>
      </c>
      <c r="R3956" s="27" t="str">
        <f t="shared" si="369"/>
        <v>plays</v>
      </c>
      <c r="S3956" s="14">
        <f t="shared" si="370"/>
        <v>41774.442870370367</v>
      </c>
      <c r="T3956" s="14">
        <f t="shared" si="371"/>
        <v>41834.442870370367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5">
        <v>1750</v>
      </c>
      <c r="E3957" s="5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</v>
      </c>
      <c r="P3957" s="5">
        <f t="shared" si="367"/>
        <v>53.13</v>
      </c>
      <c r="Q3957" s="27" t="str">
        <f t="shared" si="368"/>
        <v>theater</v>
      </c>
      <c r="R3957" s="27" t="str">
        <f t="shared" si="369"/>
        <v>plays</v>
      </c>
      <c r="S3957" s="14">
        <f t="shared" si="370"/>
        <v>42306.640520833331</v>
      </c>
      <c r="T3957" s="14">
        <f t="shared" si="371"/>
        <v>42336.682187499995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5">
        <v>5500</v>
      </c>
      <c r="E3958" s="5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>
        <f t="shared" si="367"/>
        <v>0</v>
      </c>
      <c r="Q3958" s="27" t="str">
        <f t="shared" si="368"/>
        <v>theater</v>
      </c>
      <c r="R3958" s="27" t="str">
        <f t="shared" si="369"/>
        <v>plays</v>
      </c>
      <c r="S3958" s="14">
        <f t="shared" si="370"/>
        <v>42457.723692129628</v>
      </c>
      <c r="T3958" s="14">
        <f t="shared" si="371"/>
        <v>42484.805555555555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5">
        <v>28000</v>
      </c>
      <c r="E3959" s="5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0</v>
      </c>
      <c r="P3959" s="5">
        <f t="shared" si="367"/>
        <v>7</v>
      </c>
      <c r="Q3959" s="27" t="str">
        <f t="shared" si="368"/>
        <v>theater</v>
      </c>
      <c r="R3959" s="27" t="str">
        <f t="shared" si="369"/>
        <v>plays</v>
      </c>
      <c r="S3959" s="14">
        <f t="shared" si="370"/>
        <v>42513.767986111103</v>
      </c>
      <c r="T3959" s="14">
        <f t="shared" si="371"/>
        <v>42559.767986111103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5">
        <v>2000</v>
      </c>
      <c r="E3960" s="5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</v>
      </c>
      <c r="P3960" s="5">
        <f t="shared" si="367"/>
        <v>40.06</v>
      </c>
      <c r="Q3960" s="27" t="str">
        <f t="shared" si="368"/>
        <v>theater</v>
      </c>
      <c r="R3960" s="27" t="str">
        <f t="shared" si="369"/>
        <v>plays</v>
      </c>
      <c r="S3960" s="14">
        <f t="shared" si="370"/>
        <v>41816.742037037038</v>
      </c>
      <c r="T3960" s="14">
        <f t="shared" si="371"/>
        <v>41853.375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5">
        <v>1200</v>
      </c>
      <c r="E3961" s="5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</v>
      </c>
      <c r="P3961" s="5">
        <f t="shared" si="367"/>
        <v>24.33</v>
      </c>
      <c r="Q3961" s="27" t="str">
        <f t="shared" si="368"/>
        <v>theater</v>
      </c>
      <c r="R3961" s="27" t="str">
        <f t="shared" si="369"/>
        <v>plays</v>
      </c>
      <c r="S3961" s="14">
        <f t="shared" si="370"/>
        <v>41880.580509259256</v>
      </c>
      <c r="T3961" s="14">
        <f t="shared" si="371"/>
        <v>41910.580509259256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5">
        <v>3000</v>
      </c>
      <c r="E3962" s="5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2</v>
      </c>
      <c r="P3962" s="5">
        <f t="shared" si="367"/>
        <v>11.25</v>
      </c>
      <c r="Q3962" s="27" t="str">
        <f t="shared" si="368"/>
        <v>theater</v>
      </c>
      <c r="R3962" s="27" t="str">
        <f t="shared" si="369"/>
        <v>plays</v>
      </c>
      <c r="S3962" s="14">
        <f t="shared" si="370"/>
        <v>42342.63722222222</v>
      </c>
      <c r="T3962" s="14">
        <f t="shared" si="371"/>
        <v>42372.63722222222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5">
        <v>5000</v>
      </c>
      <c r="E3963" s="5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</v>
      </c>
      <c r="P3963" s="5">
        <f t="shared" si="367"/>
        <v>10.5</v>
      </c>
      <c r="Q3963" s="27" t="str">
        <f t="shared" si="368"/>
        <v>theater</v>
      </c>
      <c r="R3963" s="27" t="str">
        <f t="shared" si="369"/>
        <v>plays</v>
      </c>
      <c r="S3963" s="14">
        <f t="shared" si="370"/>
        <v>41745.682986111111</v>
      </c>
      <c r="T3963" s="14">
        <f t="shared" si="371"/>
        <v>41767.682986111111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5">
        <v>1400</v>
      </c>
      <c r="E3964" s="5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</v>
      </c>
      <c r="P3964" s="5">
        <f t="shared" si="367"/>
        <v>15</v>
      </c>
      <c r="Q3964" s="27" t="str">
        <f t="shared" si="368"/>
        <v>theater</v>
      </c>
      <c r="R3964" s="27" t="str">
        <f t="shared" si="369"/>
        <v>plays</v>
      </c>
      <c r="S3964" s="14">
        <f t="shared" si="370"/>
        <v>42311.413124999999</v>
      </c>
      <c r="T3964" s="14">
        <f t="shared" si="371"/>
        <v>42336.413124999999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5">
        <v>10000</v>
      </c>
      <c r="E3965" s="5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>
        <f t="shared" si="367"/>
        <v>0</v>
      </c>
      <c r="Q3965" s="27" t="str">
        <f t="shared" si="368"/>
        <v>theater</v>
      </c>
      <c r="R3965" s="27" t="str">
        <f t="shared" si="369"/>
        <v>plays</v>
      </c>
      <c r="S3965" s="14">
        <f t="shared" si="370"/>
        <v>42295.945798611108</v>
      </c>
      <c r="T3965" s="14">
        <f t="shared" si="371"/>
        <v>42325.987465277773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5">
        <v>2000</v>
      </c>
      <c r="E3966" s="5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</v>
      </c>
      <c r="P3966" s="5">
        <f t="shared" si="367"/>
        <v>42</v>
      </c>
      <c r="Q3966" s="27" t="str">
        <f t="shared" si="368"/>
        <v>theater</v>
      </c>
      <c r="R3966" s="27" t="str">
        <f t="shared" si="369"/>
        <v>plays</v>
      </c>
      <c r="S3966" s="14">
        <f t="shared" si="370"/>
        <v>42053.513726851852</v>
      </c>
      <c r="T3966" s="14">
        <f t="shared" si="371"/>
        <v>42113.47206018518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5">
        <v>2000</v>
      </c>
      <c r="E3967" s="5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14.000000000000002</v>
      </c>
      <c r="P3967" s="5">
        <f t="shared" si="367"/>
        <v>71.25</v>
      </c>
      <c r="Q3967" s="27" t="str">
        <f t="shared" si="368"/>
        <v>theater</v>
      </c>
      <c r="R3967" s="27" t="str">
        <f t="shared" si="369"/>
        <v>plays</v>
      </c>
      <c r="S3967" s="14">
        <f t="shared" si="370"/>
        <v>42414.027546296296</v>
      </c>
      <c r="T3967" s="14">
        <f t="shared" si="371"/>
        <v>42473.985879629625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5">
        <v>7500</v>
      </c>
      <c r="E3968" s="5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1</v>
      </c>
      <c r="P3968" s="5">
        <f t="shared" si="367"/>
        <v>22.5</v>
      </c>
      <c r="Q3968" s="27" t="str">
        <f t="shared" si="368"/>
        <v>theater</v>
      </c>
      <c r="R3968" s="27" t="str">
        <f t="shared" si="369"/>
        <v>plays</v>
      </c>
      <c r="S3968" s="14">
        <f t="shared" si="370"/>
        <v>41801.503217592588</v>
      </c>
      <c r="T3968" s="14">
        <f t="shared" si="371"/>
        <v>41843.915972222218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5">
        <v>1700</v>
      </c>
      <c r="E3969" s="5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</v>
      </c>
      <c r="P3969" s="5">
        <f t="shared" si="367"/>
        <v>41</v>
      </c>
      <c r="Q3969" s="27" t="str">
        <f t="shared" si="368"/>
        <v>theater</v>
      </c>
      <c r="R3969" s="27" t="str">
        <f t="shared" si="369"/>
        <v>plays</v>
      </c>
      <c r="S3969" s="14">
        <f t="shared" si="370"/>
        <v>42770.082256944443</v>
      </c>
      <c r="T3969" s="14">
        <f t="shared" si="371"/>
        <v>42800.082256944443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5">
        <v>5000</v>
      </c>
      <c r="E3970" s="5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11</v>
      </c>
      <c r="P3970" s="5">
        <f t="shared" si="367"/>
        <v>47.91</v>
      </c>
      <c r="Q3970" s="27" t="str">
        <f t="shared" si="368"/>
        <v>theater</v>
      </c>
      <c r="R3970" s="27" t="str">
        <f t="shared" si="369"/>
        <v>plays</v>
      </c>
      <c r="S3970" s="14">
        <f t="shared" si="370"/>
        <v>42452.60732638889</v>
      </c>
      <c r="T3970" s="14">
        <f t="shared" si="371"/>
        <v>42512.60732638889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5">
        <v>2825</v>
      </c>
      <c r="E3971" s="5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ROUND(E3971/D3971,2)*100</f>
        <v>7.0000000000000009</v>
      </c>
      <c r="P3971" s="5">
        <f t="shared" ref="P3971:P4034" si="373">IF(L3971=0,0,ROUND(E3971/L3971,2))</f>
        <v>35.17</v>
      </c>
      <c r="Q3971" s="27" t="str">
        <f t="shared" ref="Q3971:Q4034" si="374">IF((FIND("/",N3971,1)&gt;0),
LEFT(N3971,(FIND("/",N3971,1)-1)),N3971)</f>
        <v>theater</v>
      </c>
      <c r="R3971" s="27" t="str">
        <f t="shared" ref="R3971:R4034" si="375">IF((FIND("/",N3971,1)&gt;0),
RIGHT(N3971,(LEN(N3971)-1-LEN(Q3971))),"")</f>
        <v>plays</v>
      </c>
      <c r="S3971" s="14">
        <f t="shared" ref="S3971:S4034" si="376">(((J3971/60)/60)/24)+DATE(1970,1,1)+(-5/24)</f>
        <v>42601.646365740737</v>
      </c>
      <c r="T3971" s="14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5">
        <v>15000</v>
      </c>
      <c r="E3972" s="5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0</v>
      </c>
      <c r="P3972" s="5">
        <f t="shared" si="373"/>
        <v>5.5</v>
      </c>
      <c r="Q3972" s="27" t="str">
        <f t="shared" si="374"/>
        <v>theater</v>
      </c>
      <c r="R3972" s="27" t="str">
        <f t="shared" si="375"/>
        <v>plays</v>
      </c>
      <c r="S3972" s="14">
        <f t="shared" si="376"/>
        <v>42447.655219907399</v>
      </c>
      <c r="T3972" s="14">
        <f t="shared" si="377"/>
        <v>42477.655219907399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5">
        <v>14000</v>
      </c>
      <c r="E3973" s="5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1</v>
      </c>
      <c r="P3973" s="5">
        <f t="shared" si="373"/>
        <v>22.67</v>
      </c>
      <c r="Q3973" s="27" t="str">
        <f t="shared" si="374"/>
        <v>theater</v>
      </c>
      <c r="R3973" s="27" t="str">
        <f t="shared" si="375"/>
        <v>plays</v>
      </c>
      <c r="S3973" s="14">
        <f t="shared" si="376"/>
        <v>41811.327847222223</v>
      </c>
      <c r="T3973" s="14">
        <f t="shared" si="377"/>
        <v>41841.327847222223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5">
        <v>1000</v>
      </c>
      <c r="E3974" s="5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</v>
      </c>
      <c r="P3974" s="5">
        <f t="shared" si="373"/>
        <v>26.38</v>
      </c>
      <c r="Q3974" s="27" t="str">
        <f t="shared" si="374"/>
        <v>theater</v>
      </c>
      <c r="R3974" s="27" t="str">
        <f t="shared" si="375"/>
        <v>plays</v>
      </c>
      <c r="S3974" s="14">
        <f t="shared" si="376"/>
        <v>41980.859189814808</v>
      </c>
      <c r="T3974" s="14">
        <f t="shared" si="377"/>
        <v>42040.859189814808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5">
        <v>5000</v>
      </c>
      <c r="E3975" s="5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</v>
      </c>
      <c r="P3975" s="5">
        <f t="shared" si="373"/>
        <v>105.54</v>
      </c>
      <c r="Q3975" s="27" t="str">
        <f t="shared" si="374"/>
        <v>theater</v>
      </c>
      <c r="R3975" s="27" t="str">
        <f t="shared" si="375"/>
        <v>plays</v>
      </c>
      <c r="S3975" s="14">
        <f t="shared" si="376"/>
        <v>42469.475810185184</v>
      </c>
      <c r="T3975" s="14">
        <f t="shared" si="377"/>
        <v>42498.958333333336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5">
        <v>1000</v>
      </c>
      <c r="E3976" s="5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5">
        <f t="shared" si="373"/>
        <v>29.09</v>
      </c>
      <c r="Q3976" s="27" t="str">
        <f t="shared" si="374"/>
        <v>theater</v>
      </c>
      <c r="R3976" s="27" t="str">
        <f t="shared" si="375"/>
        <v>plays</v>
      </c>
      <c r="S3976" s="14">
        <f t="shared" si="376"/>
        <v>42493.338518518511</v>
      </c>
      <c r="T3976" s="14">
        <f t="shared" si="377"/>
        <v>42523.338518518511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5">
        <v>678</v>
      </c>
      <c r="E3977" s="5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>
        <f t="shared" si="373"/>
        <v>0</v>
      </c>
      <c r="Q3977" s="27" t="str">
        <f t="shared" si="374"/>
        <v>theater</v>
      </c>
      <c r="R3977" s="27" t="str">
        <f t="shared" si="375"/>
        <v>plays</v>
      </c>
      <c r="S3977" s="14">
        <f t="shared" si="376"/>
        <v>42534.658541666664</v>
      </c>
      <c r="T3977" s="14">
        <f t="shared" si="377"/>
        <v>42564.658541666664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5">
        <v>1300</v>
      </c>
      <c r="E3978" s="5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48</v>
      </c>
      <c r="P3978" s="5">
        <f t="shared" si="373"/>
        <v>62</v>
      </c>
      <c r="Q3978" s="27" t="str">
        <f t="shared" si="374"/>
        <v>theater</v>
      </c>
      <c r="R3978" s="27" t="str">
        <f t="shared" si="375"/>
        <v>plays</v>
      </c>
      <c r="S3978" s="14">
        <f t="shared" si="376"/>
        <v>41830.650011574071</v>
      </c>
      <c r="T3978" s="14">
        <f t="shared" si="377"/>
        <v>41852.083333333328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5">
        <v>90000</v>
      </c>
      <c r="E3979" s="5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</v>
      </c>
      <c r="P3979" s="5">
        <f t="shared" si="373"/>
        <v>217.5</v>
      </c>
      <c r="Q3979" s="27" t="str">
        <f t="shared" si="374"/>
        <v>theater</v>
      </c>
      <c r="R3979" s="27" t="str">
        <f t="shared" si="375"/>
        <v>plays</v>
      </c>
      <c r="S3979" s="14">
        <f t="shared" si="376"/>
        <v>42543.580231481479</v>
      </c>
      <c r="T3979" s="14">
        <f t="shared" si="377"/>
        <v>42573.580231481479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5">
        <v>2000</v>
      </c>
      <c r="E3980" s="5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11</v>
      </c>
      <c r="P3980" s="5">
        <f t="shared" si="373"/>
        <v>26.75</v>
      </c>
      <c r="Q3980" s="27" t="str">
        <f t="shared" si="374"/>
        <v>theater</v>
      </c>
      <c r="R3980" s="27" t="str">
        <f t="shared" si="375"/>
        <v>plays</v>
      </c>
      <c r="S3980" s="14">
        <f t="shared" si="376"/>
        <v>41975.434641203705</v>
      </c>
      <c r="T3980" s="14">
        <f t="shared" si="377"/>
        <v>42035.434641203705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5">
        <v>6000</v>
      </c>
      <c r="E3981" s="5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2</v>
      </c>
      <c r="P3981" s="5">
        <f t="shared" si="373"/>
        <v>18.329999999999998</v>
      </c>
      <c r="Q3981" s="27" t="str">
        <f t="shared" si="374"/>
        <v>theater</v>
      </c>
      <c r="R3981" s="27" t="str">
        <f t="shared" si="375"/>
        <v>plays</v>
      </c>
      <c r="S3981" s="14">
        <f t="shared" si="376"/>
        <v>42069.695104166669</v>
      </c>
      <c r="T3981" s="14">
        <f t="shared" si="377"/>
        <v>42092.624999999993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5">
        <v>2500</v>
      </c>
      <c r="E3982" s="5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5">
        <f t="shared" si="373"/>
        <v>64.290000000000006</v>
      </c>
      <c r="Q3982" s="27" t="str">
        <f t="shared" si="374"/>
        <v>theater</v>
      </c>
      <c r="R3982" s="27" t="str">
        <f t="shared" si="375"/>
        <v>plays</v>
      </c>
      <c r="S3982" s="14">
        <f t="shared" si="376"/>
        <v>41795.390590277777</v>
      </c>
      <c r="T3982" s="14">
        <f t="shared" si="377"/>
        <v>41825.390590277777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5">
        <v>30000</v>
      </c>
      <c r="E3983" s="5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</v>
      </c>
      <c r="P3983" s="5">
        <f t="shared" si="373"/>
        <v>175</v>
      </c>
      <c r="Q3983" s="27" t="str">
        <f t="shared" si="374"/>
        <v>theater</v>
      </c>
      <c r="R3983" s="27" t="str">
        <f t="shared" si="375"/>
        <v>plays</v>
      </c>
      <c r="S3983" s="14">
        <f t="shared" si="376"/>
        <v>42507.971631944441</v>
      </c>
      <c r="T3983" s="14">
        <f t="shared" si="377"/>
        <v>42567.971631944441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5">
        <v>850</v>
      </c>
      <c r="E3984" s="5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5">
        <f t="shared" si="373"/>
        <v>34</v>
      </c>
      <c r="Q3984" s="27" t="str">
        <f t="shared" si="374"/>
        <v>theater</v>
      </c>
      <c r="R3984" s="27" t="str">
        <f t="shared" si="375"/>
        <v>plays</v>
      </c>
      <c r="S3984" s="14">
        <f t="shared" si="376"/>
        <v>42132.601620370369</v>
      </c>
      <c r="T3984" s="14">
        <f t="shared" si="377"/>
        <v>42192.601620370369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5">
        <v>11140</v>
      </c>
      <c r="E3985" s="5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35</v>
      </c>
      <c r="P3985" s="5">
        <f t="shared" si="373"/>
        <v>84.28</v>
      </c>
      <c r="Q3985" s="27" t="str">
        <f t="shared" si="374"/>
        <v>theater</v>
      </c>
      <c r="R3985" s="27" t="str">
        <f t="shared" si="375"/>
        <v>plays</v>
      </c>
      <c r="S3985" s="14">
        <f t="shared" si="376"/>
        <v>41747.661527777775</v>
      </c>
      <c r="T3985" s="14">
        <f t="shared" si="377"/>
        <v>41779.082638888889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5">
        <v>1500</v>
      </c>
      <c r="E3986" s="5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</v>
      </c>
      <c r="P3986" s="5">
        <f t="shared" si="373"/>
        <v>9.5</v>
      </c>
      <c r="Q3986" s="27" t="str">
        <f t="shared" si="374"/>
        <v>theater</v>
      </c>
      <c r="R3986" s="27" t="str">
        <f t="shared" si="375"/>
        <v>plays</v>
      </c>
      <c r="S3986" s="14">
        <f t="shared" si="376"/>
        <v>41920.755138888882</v>
      </c>
      <c r="T3986" s="14">
        <f t="shared" si="377"/>
        <v>41950.791666666664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5">
        <v>2000</v>
      </c>
      <c r="E3987" s="5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</v>
      </c>
      <c r="P3987" s="5">
        <f t="shared" si="373"/>
        <v>33.74</v>
      </c>
      <c r="Q3987" s="27" t="str">
        <f t="shared" si="374"/>
        <v>theater</v>
      </c>
      <c r="R3987" s="27" t="str">
        <f t="shared" si="375"/>
        <v>plays</v>
      </c>
      <c r="S3987" s="14">
        <f t="shared" si="376"/>
        <v>42399.499074074069</v>
      </c>
      <c r="T3987" s="14">
        <f t="shared" si="377"/>
        <v>42420.670138888883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5">
        <v>5000</v>
      </c>
      <c r="E3988" s="5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10</v>
      </c>
      <c r="P3988" s="5">
        <f t="shared" si="373"/>
        <v>37.54</v>
      </c>
      <c r="Q3988" s="27" t="str">
        <f t="shared" si="374"/>
        <v>theater</v>
      </c>
      <c r="R3988" s="27" t="str">
        <f t="shared" si="375"/>
        <v>plays</v>
      </c>
      <c r="S3988" s="14">
        <f t="shared" si="376"/>
        <v>42467.340208333328</v>
      </c>
      <c r="T3988" s="14">
        <f t="shared" si="377"/>
        <v>42496.336111111108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5">
        <v>400</v>
      </c>
      <c r="E3989" s="5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38</v>
      </c>
      <c r="P3989" s="5">
        <f t="shared" si="373"/>
        <v>11.62</v>
      </c>
      <c r="Q3989" s="27" t="str">
        <f t="shared" si="374"/>
        <v>theater</v>
      </c>
      <c r="R3989" s="27" t="str">
        <f t="shared" si="375"/>
        <v>plays</v>
      </c>
      <c r="S3989" s="14">
        <f t="shared" si="376"/>
        <v>41765.716319444444</v>
      </c>
      <c r="T3989" s="14">
        <f t="shared" si="377"/>
        <v>41775.716319444444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5">
        <v>1500</v>
      </c>
      <c r="E3990" s="5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</v>
      </c>
      <c r="P3990" s="5">
        <f t="shared" si="373"/>
        <v>8</v>
      </c>
      <c r="Q3990" s="27" t="str">
        <f t="shared" si="374"/>
        <v>theater</v>
      </c>
      <c r="R3990" s="27" t="str">
        <f t="shared" si="375"/>
        <v>plays</v>
      </c>
      <c r="S3990" s="14">
        <f t="shared" si="376"/>
        <v>42229.872835648144</v>
      </c>
      <c r="T3990" s="14">
        <f t="shared" si="377"/>
        <v>42244.872835648144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5">
        <v>3000</v>
      </c>
      <c r="E3991" s="5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>
        <f t="shared" si="373"/>
        <v>0</v>
      </c>
      <c r="Q3991" s="27" t="str">
        <f t="shared" si="374"/>
        <v>theater</v>
      </c>
      <c r="R3991" s="27" t="str">
        <f t="shared" si="375"/>
        <v>plays</v>
      </c>
      <c r="S3991" s="14">
        <f t="shared" si="376"/>
        <v>42286.541446759256</v>
      </c>
      <c r="T3991" s="14">
        <f t="shared" si="377"/>
        <v>42316.583113425928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5">
        <v>1650</v>
      </c>
      <c r="E3992" s="5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</v>
      </c>
      <c r="P3992" s="5">
        <f t="shared" si="373"/>
        <v>23</v>
      </c>
      <c r="Q3992" s="27" t="str">
        <f t="shared" si="374"/>
        <v>theater</v>
      </c>
      <c r="R3992" s="27" t="str">
        <f t="shared" si="375"/>
        <v>plays</v>
      </c>
      <c r="S3992" s="14">
        <f t="shared" si="376"/>
        <v>42401.464039351849</v>
      </c>
      <c r="T3992" s="14">
        <f t="shared" si="377"/>
        <v>42431.464039351849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5">
        <v>500</v>
      </c>
      <c r="E3993" s="5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5">
        <f t="shared" si="373"/>
        <v>100</v>
      </c>
      <c r="Q3993" s="27" t="str">
        <f t="shared" si="374"/>
        <v>theater</v>
      </c>
      <c r="R3993" s="27" t="str">
        <f t="shared" si="375"/>
        <v>plays</v>
      </c>
      <c r="S3993" s="14">
        <f t="shared" si="376"/>
        <v>42125.436134259253</v>
      </c>
      <c r="T3993" s="14">
        <f t="shared" si="377"/>
        <v>42155.436134259253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5">
        <v>10000</v>
      </c>
      <c r="E3994" s="5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</v>
      </c>
      <c r="P3994" s="5">
        <f t="shared" si="373"/>
        <v>60.11</v>
      </c>
      <c r="Q3994" s="27" t="str">
        <f t="shared" si="374"/>
        <v>theater</v>
      </c>
      <c r="R3994" s="27" t="str">
        <f t="shared" si="375"/>
        <v>plays</v>
      </c>
      <c r="S3994" s="14">
        <f t="shared" si="376"/>
        <v>42289.732164351844</v>
      </c>
      <c r="T3994" s="14">
        <f t="shared" si="377"/>
        <v>42349.773831018516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5">
        <v>50000</v>
      </c>
      <c r="E3995" s="5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0</v>
      </c>
      <c r="P3995" s="5">
        <f t="shared" si="373"/>
        <v>3</v>
      </c>
      <c r="Q3995" s="27" t="str">
        <f t="shared" si="374"/>
        <v>theater</v>
      </c>
      <c r="R3995" s="27" t="str">
        <f t="shared" si="375"/>
        <v>plays</v>
      </c>
      <c r="S3995" s="14">
        <f t="shared" si="376"/>
        <v>42107.656388888885</v>
      </c>
      <c r="T3995" s="14">
        <f t="shared" si="377"/>
        <v>42137.656388888885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5">
        <v>2000</v>
      </c>
      <c r="E3996" s="5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</v>
      </c>
      <c r="P3996" s="5">
        <f t="shared" si="373"/>
        <v>5</v>
      </c>
      <c r="Q3996" s="27" t="str">
        <f t="shared" si="374"/>
        <v>theater</v>
      </c>
      <c r="R3996" s="27" t="str">
        <f t="shared" si="375"/>
        <v>plays</v>
      </c>
      <c r="S3996" s="14">
        <f t="shared" si="376"/>
        <v>41809.181597222218</v>
      </c>
      <c r="T3996" s="14">
        <f t="shared" si="377"/>
        <v>41839.181597222218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5">
        <v>200</v>
      </c>
      <c r="E3997" s="5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5">
        <f t="shared" si="373"/>
        <v>17.5</v>
      </c>
      <c r="Q3997" s="27" t="str">
        <f t="shared" si="374"/>
        <v>theater</v>
      </c>
      <c r="R3997" s="27" t="str">
        <f t="shared" si="375"/>
        <v>plays</v>
      </c>
      <c r="S3997" s="14">
        <f t="shared" si="376"/>
        <v>42019.475428240738</v>
      </c>
      <c r="T3997" s="14">
        <f t="shared" si="377"/>
        <v>42049.268749999996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5">
        <v>3000</v>
      </c>
      <c r="E3998" s="5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17</v>
      </c>
      <c r="P3998" s="5">
        <f t="shared" si="373"/>
        <v>29.24</v>
      </c>
      <c r="Q3998" s="27" t="str">
        <f t="shared" si="374"/>
        <v>theater</v>
      </c>
      <c r="R3998" s="27" t="str">
        <f t="shared" si="375"/>
        <v>plays</v>
      </c>
      <c r="S3998" s="14">
        <f t="shared" si="376"/>
        <v>41950.058611111104</v>
      </c>
      <c r="T3998" s="14">
        <f t="shared" si="377"/>
        <v>41963.461111111108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5">
        <v>3000</v>
      </c>
      <c r="E3999" s="5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>
        <f t="shared" si="373"/>
        <v>0</v>
      </c>
      <c r="Q3999" s="27" t="str">
        <f t="shared" si="374"/>
        <v>theater</v>
      </c>
      <c r="R3999" s="27" t="str">
        <f t="shared" si="375"/>
        <v>plays</v>
      </c>
      <c r="S3999" s="14">
        <f t="shared" si="376"/>
        <v>42069.183113425919</v>
      </c>
      <c r="T3999" s="14">
        <f t="shared" si="377"/>
        <v>42099.141446759262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5">
        <v>1250</v>
      </c>
      <c r="E4000" s="5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56.999999999999993</v>
      </c>
      <c r="P4000" s="5">
        <f t="shared" si="373"/>
        <v>59.58</v>
      </c>
      <c r="Q4000" s="27" t="str">
        <f t="shared" si="374"/>
        <v>theater</v>
      </c>
      <c r="R4000" s="27" t="str">
        <f t="shared" si="375"/>
        <v>plays</v>
      </c>
      <c r="S4000" s="14">
        <f t="shared" si="376"/>
        <v>42061.754930555551</v>
      </c>
      <c r="T4000" s="14">
        <f t="shared" si="377"/>
        <v>42091.713263888887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5">
        <v>7000</v>
      </c>
      <c r="E4001" s="5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17</v>
      </c>
      <c r="P4001" s="5">
        <f t="shared" si="373"/>
        <v>82.57</v>
      </c>
      <c r="Q4001" s="27" t="str">
        <f t="shared" si="374"/>
        <v>theater</v>
      </c>
      <c r="R4001" s="27" t="str">
        <f t="shared" si="375"/>
        <v>plays</v>
      </c>
      <c r="S4001" s="14">
        <f t="shared" si="376"/>
        <v>41842.620347222219</v>
      </c>
      <c r="T4001" s="14">
        <f t="shared" si="377"/>
        <v>41882.619317129625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5">
        <v>8000</v>
      </c>
      <c r="E4002" s="5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</v>
      </c>
      <c r="P4002" s="5">
        <f t="shared" si="373"/>
        <v>10</v>
      </c>
      <c r="Q4002" s="27" t="str">
        <f t="shared" si="374"/>
        <v>theater</v>
      </c>
      <c r="R4002" s="27" t="str">
        <f t="shared" si="375"/>
        <v>plays</v>
      </c>
      <c r="S4002" s="14">
        <f t="shared" si="376"/>
        <v>42437.437013888884</v>
      </c>
      <c r="T4002" s="14">
        <f t="shared" si="377"/>
        <v>42497.39534722222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5">
        <v>1200</v>
      </c>
      <c r="E4003" s="5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38</v>
      </c>
      <c r="P4003" s="5">
        <f t="shared" si="373"/>
        <v>32.36</v>
      </c>
      <c r="Q4003" s="27" t="str">
        <f t="shared" si="374"/>
        <v>theater</v>
      </c>
      <c r="R4003" s="27" t="str">
        <f t="shared" si="375"/>
        <v>plays</v>
      </c>
      <c r="S4003" s="14">
        <f t="shared" si="376"/>
        <v>42775.755879629629</v>
      </c>
      <c r="T4003" s="14">
        <f t="shared" si="377"/>
        <v>42795.583333333336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5">
        <v>1250</v>
      </c>
      <c r="E4004" s="5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2</v>
      </c>
      <c r="P4004" s="5">
        <f t="shared" si="373"/>
        <v>5.75</v>
      </c>
      <c r="Q4004" s="27" t="str">
        <f t="shared" si="374"/>
        <v>theater</v>
      </c>
      <c r="R4004" s="27" t="str">
        <f t="shared" si="375"/>
        <v>plays</v>
      </c>
      <c r="S4004" s="14">
        <f t="shared" si="376"/>
        <v>41878.835196759253</v>
      </c>
      <c r="T4004" s="14">
        <f t="shared" si="377"/>
        <v>41908.835196759253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5">
        <v>2000</v>
      </c>
      <c r="E4005" s="5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</v>
      </c>
      <c r="P4005" s="5">
        <f t="shared" si="373"/>
        <v>100.5</v>
      </c>
      <c r="Q4005" s="27" t="str">
        <f t="shared" si="374"/>
        <v>theater</v>
      </c>
      <c r="R4005" s="27" t="str">
        <f t="shared" si="375"/>
        <v>plays</v>
      </c>
      <c r="S4005" s="14">
        <f t="shared" si="376"/>
        <v>42020.379016203697</v>
      </c>
      <c r="T4005" s="14">
        <f t="shared" si="377"/>
        <v>42050.379016203697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5">
        <v>500</v>
      </c>
      <c r="E4006" s="5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</v>
      </c>
      <c r="P4006" s="5">
        <f t="shared" si="373"/>
        <v>1</v>
      </c>
      <c r="Q4006" s="27" t="str">
        <f t="shared" si="374"/>
        <v>theater</v>
      </c>
      <c r="R4006" s="27" t="str">
        <f t="shared" si="375"/>
        <v>plays</v>
      </c>
      <c r="S4006" s="14">
        <f t="shared" si="376"/>
        <v>41889.954363425924</v>
      </c>
      <c r="T4006" s="14">
        <f t="shared" si="377"/>
        <v>41919.954363425924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5">
        <v>3000</v>
      </c>
      <c r="E4007" s="5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</v>
      </c>
      <c r="P4007" s="5">
        <f t="shared" si="373"/>
        <v>20</v>
      </c>
      <c r="Q4007" s="27" t="str">
        <f t="shared" si="374"/>
        <v>theater</v>
      </c>
      <c r="R4007" s="27" t="str">
        <f t="shared" si="375"/>
        <v>plays</v>
      </c>
      <c r="S4007" s="14">
        <f t="shared" si="376"/>
        <v>41872.599363425921</v>
      </c>
      <c r="T4007" s="14">
        <f t="shared" si="377"/>
        <v>41932.599363425921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5">
        <v>30000</v>
      </c>
      <c r="E4008" s="5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0</v>
      </c>
      <c r="P4008" s="5">
        <f t="shared" si="373"/>
        <v>2</v>
      </c>
      <c r="Q4008" s="27" t="str">
        <f t="shared" si="374"/>
        <v>theater</v>
      </c>
      <c r="R4008" s="27" t="str">
        <f t="shared" si="375"/>
        <v>plays</v>
      </c>
      <c r="S4008" s="14">
        <f t="shared" si="376"/>
        <v>42391.564664351848</v>
      </c>
      <c r="T4008" s="14">
        <f t="shared" si="377"/>
        <v>42416.564664351848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5">
        <v>2000</v>
      </c>
      <c r="E4009" s="5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</v>
      </c>
      <c r="P4009" s="5">
        <f t="shared" si="373"/>
        <v>5</v>
      </c>
      <c r="Q4009" s="27" t="str">
        <f t="shared" si="374"/>
        <v>theater</v>
      </c>
      <c r="R4009" s="27" t="str">
        <f t="shared" si="375"/>
        <v>plays</v>
      </c>
      <c r="S4009" s="14">
        <f t="shared" si="376"/>
        <v>41848.564594907402</v>
      </c>
      <c r="T4009" s="14">
        <f t="shared" si="377"/>
        <v>41877.477777777778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5">
        <v>1000</v>
      </c>
      <c r="E4010" s="5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5">
        <f t="shared" si="373"/>
        <v>15</v>
      </c>
      <c r="Q4010" s="27" t="str">
        <f t="shared" si="374"/>
        <v>theater</v>
      </c>
      <c r="R4010" s="27" t="str">
        <f t="shared" si="375"/>
        <v>plays</v>
      </c>
      <c r="S4010" s="14">
        <f t="shared" si="376"/>
        <v>42177.755868055552</v>
      </c>
      <c r="T4010" s="14">
        <f t="shared" si="377"/>
        <v>42207.755868055552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5">
        <v>1930</v>
      </c>
      <c r="E4011" s="5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4</v>
      </c>
      <c r="P4011" s="5">
        <f t="shared" si="373"/>
        <v>25</v>
      </c>
      <c r="Q4011" s="27" t="str">
        <f t="shared" si="374"/>
        <v>theater</v>
      </c>
      <c r="R4011" s="27" t="str">
        <f t="shared" si="375"/>
        <v>plays</v>
      </c>
      <c r="S4011" s="14">
        <f t="shared" si="376"/>
        <v>41851.492592592593</v>
      </c>
      <c r="T4011" s="14">
        <f t="shared" si="377"/>
        <v>41891.492592592593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5">
        <v>7200</v>
      </c>
      <c r="E4012" s="5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</v>
      </c>
      <c r="P4012" s="5">
        <f t="shared" si="373"/>
        <v>45.84</v>
      </c>
      <c r="Q4012" s="27" t="str">
        <f t="shared" si="374"/>
        <v>theater</v>
      </c>
      <c r="R4012" s="27" t="str">
        <f t="shared" si="375"/>
        <v>plays</v>
      </c>
      <c r="S4012" s="14">
        <f t="shared" si="376"/>
        <v>41921.562106481477</v>
      </c>
      <c r="T4012" s="14">
        <f t="shared" si="377"/>
        <v>41938.562106481477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5">
        <v>250</v>
      </c>
      <c r="E4013" s="5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8</v>
      </c>
      <c r="P4013" s="5">
        <f t="shared" si="373"/>
        <v>4.75</v>
      </c>
      <c r="Q4013" s="27" t="str">
        <f t="shared" si="374"/>
        <v>theater</v>
      </c>
      <c r="R4013" s="27" t="str">
        <f t="shared" si="375"/>
        <v>plays</v>
      </c>
      <c r="S4013" s="14">
        <f t="shared" si="376"/>
        <v>42002.336550925924</v>
      </c>
      <c r="T4013" s="14">
        <f t="shared" si="377"/>
        <v>42032.336550925924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5">
        <v>575</v>
      </c>
      <c r="E4014" s="5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>
        <f t="shared" si="373"/>
        <v>0</v>
      </c>
      <c r="Q4014" s="27" t="str">
        <f t="shared" si="374"/>
        <v>theater</v>
      </c>
      <c r="R4014" s="27" t="str">
        <f t="shared" si="375"/>
        <v>plays</v>
      </c>
      <c r="S4014" s="14">
        <f t="shared" si="376"/>
        <v>42096.336215277777</v>
      </c>
      <c r="T4014" s="14">
        <f t="shared" si="377"/>
        <v>42126.336215277777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5">
        <v>2000</v>
      </c>
      <c r="E4015" s="5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</v>
      </c>
      <c r="P4015" s="5">
        <f t="shared" si="373"/>
        <v>13</v>
      </c>
      <c r="Q4015" s="27" t="str">
        <f t="shared" si="374"/>
        <v>theater</v>
      </c>
      <c r="R4015" s="27" t="str">
        <f t="shared" si="375"/>
        <v>plays</v>
      </c>
      <c r="S4015" s="14">
        <f t="shared" si="376"/>
        <v>42021.092858796292</v>
      </c>
      <c r="T4015" s="14">
        <f t="shared" si="377"/>
        <v>42051.092858796292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5">
        <v>9000</v>
      </c>
      <c r="E4016" s="5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>
        <f t="shared" si="373"/>
        <v>0</v>
      </c>
      <c r="Q4016" s="27" t="str">
        <f t="shared" si="374"/>
        <v>theater</v>
      </c>
      <c r="R4016" s="27" t="str">
        <f t="shared" si="375"/>
        <v>plays</v>
      </c>
      <c r="S4016" s="14">
        <f t="shared" si="376"/>
        <v>42419.037835648145</v>
      </c>
      <c r="T4016" s="14">
        <f t="shared" si="377"/>
        <v>42434.037835648145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5">
        <v>7000</v>
      </c>
      <c r="E4017" s="5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0</v>
      </c>
      <c r="P4017" s="5">
        <f t="shared" si="373"/>
        <v>1</v>
      </c>
      <c r="Q4017" s="27" t="str">
        <f t="shared" si="374"/>
        <v>theater</v>
      </c>
      <c r="R4017" s="27" t="str">
        <f t="shared" si="375"/>
        <v>plays</v>
      </c>
      <c r="S4017" s="14">
        <f t="shared" si="376"/>
        <v>42174.572488425918</v>
      </c>
      <c r="T4017" s="14">
        <f t="shared" si="377"/>
        <v>42204.572488425918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5">
        <v>500</v>
      </c>
      <c r="E4018" s="5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5">
        <f t="shared" si="373"/>
        <v>10</v>
      </c>
      <c r="Q4018" s="27" t="str">
        <f t="shared" si="374"/>
        <v>theater</v>
      </c>
      <c r="R4018" s="27" t="str">
        <f t="shared" si="375"/>
        <v>plays</v>
      </c>
      <c r="S4018" s="14">
        <f t="shared" si="376"/>
        <v>41869.664351851847</v>
      </c>
      <c r="T4018" s="14">
        <f t="shared" si="377"/>
        <v>41899.664351851847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5">
        <v>10000</v>
      </c>
      <c r="E4019" s="5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</v>
      </c>
      <c r="P4019" s="5">
        <f t="shared" si="373"/>
        <v>52.5</v>
      </c>
      <c r="Q4019" s="27" t="str">
        <f t="shared" si="374"/>
        <v>theater</v>
      </c>
      <c r="R4019" s="27" t="str">
        <f t="shared" si="375"/>
        <v>plays</v>
      </c>
      <c r="S4019" s="14">
        <f t="shared" si="376"/>
        <v>41856.463819444441</v>
      </c>
      <c r="T4019" s="14">
        <f t="shared" si="377"/>
        <v>41886.463819444441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5">
        <v>1500</v>
      </c>
      <c r="E4020" s="5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9</v>
      </c>
      <c r="P4020" s="5">
        <f t="shared" si="373"/>
        <v>32.5</v>
      </c>
      <c r="Q4020" s="27" t="str">
        <f t="shared" si="374"/>
        <v>theater</v>
      </c>
      <c r="R4020" s="27" t="str">
        <f t="shared" si="375"/>
        <v>plays</v>
      </c>
      <c r="S4020" s="14">
        <f t="shared" si="376"/>
        <v>42620.702638888884</v>
      </c>
      <c r="T4020" s="14">
        <f t="shared" si="377"/>
        <v>42650.702638888884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5">
        <v>3500</v>
      </c>
      <c r="E4021" s="5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1</v>
      </c>
      <c r="P4021" s="5">
        <f t="shared" si="373"/>
        <v>7.25</v>
      </c>
      <c r="Q4021" s="27" t="str">
        <f t="shared" si="374"/>
        <v>theater</v>
      </c>
      <c r="R4021" s="27" t="str">
        <f t="shared" si="375"/>
        <v>plays</v>
      </c>
      <c r="S4021" s="14">
        <f t="shared" si="376"/>
        <v>42417.467546296299</v>
      </c>
      <c r="T4021" s="14">
        <f t="shared" si="377"/>
        <v>42475.477777777771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5">
        <v>600</v>
      </c>
      <c r="E4022" s="5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17</v>
      </c>
      <c r="P4022" s="5">
        <f t="shared" si="373"/>
        <v>33.33</v>
      </c>
      <c r="Q4022" s="27" t="str">
        <f t="shared" si="374"/>
        <v>theater</v>
      </c>
      <c r="R4022" s="27" t="str">
        <f t="shared" si="375"/>
        <v>plays</v>
      </c>
      <c r="S4022" s="14">
        <f t="shared" si="376"/>
        <v>42056.982627314814</v>
      </c>
      <c r="T4022" s="14">
        <f t="shared" si="377"/>
        <v>42086.940960648142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5">
        <v>15000</v>
      </c>
      <c r="E4023" s="5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1</v>
      </c>
      <c r="P4023" s="5">
        <f t="shared" si="373"/>
        <v>62.5</v>
      </c>
      <c r="Q4023" s="27" t="str">
        <f t="shared" si="374"/>
        <v>theater</v>
      </c>
      <c r="R4023" s="27" t="str">
        <f t="shared" si="375"/>
        <v>plays</v>
      </c>
      <c r="S4023" s="14">
        <f t="shared" si="376"/>
        <v>41878.703217592592</v>
      </c>
      <c r="T4023" s="14">
        <f t="shared" si="377"/>
        <v>41938.703217592592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5">
        <v>18000</v>
      </c>
      <c r="E4024" s="5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70</v>
      </c>
      <c r="P4024" s="5">
        <f t="shared" si="373"/>
        <v>63.56</v>
      </c>
      <c r="Q4024" s="27" t="str">
        <f t="shared" si="374"/>
        <v>theater</v>
      </c>
      <c r="R4024" s="27" t="str">
        <f t="shared" si="375"/>
        <v>plays</v>
      </c>
      <c r="S4024" s="14">
        <f t="shared" si="376"/>
        <v>41990.375775462955</v>
      </c>
      <c r="T4024" s="14">
        <f t="shared" si="377"/>
        <v>42035.912499999999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5">
        <v>7000</v>
      </c>
      <c r="E4025" s="5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>
        <f t="shared" si="373"/>
        <v>0</v>
      </c>
      <c r="Q4025" s="27" t="str">
        <f t="shared" si="374"/>
        <v>theater</v>
      </c>
      <c r="R4025" s="27" t="str">
        <f t="shared" si="375"/>
        <v>plays</v>
      </c>
      <c r="S4025" s="14">
        <f t="shared" si="376"/>
        <v>42408.791238425918</v>
      </c>
      <c r="T4025" s="14">
        <f t="shared" si="377"/>
        <v>42453.749571759261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5">
        <v>800</v>
      </c>
      <c r="E4026" s="5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</v>
      </c>
      <c r="P4026" s="5">
        <f t="shared" si="373"/>
        <v>10</v>
      </c>
      <c r="Q4026" s="27" t="str">
        <f t="shared" si="374"/>
        <v>theater</v>
      </c>
      <c r="R4026" s="27" t="str">
        <f t="shared" si="375"/>
        <v>plays</v>
      </c>
      <c r="S4026" s="14">
        <f t="shared" si="376"/>
        <v>42217.461770833332</v>
      </c>
      <c r="T4026" s="14">
        <f t="shared" si="377"/>
        <v>42247.461770833332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5">
        <v>5000</v>
      </c>
      <c r="E4027" s="5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5">
        <f t="shared" si="373"/>
        <v>62.5</v>
      </c>
      <c r="Q4027" s="27" t="str">
        <f t="shared" si="374"/>
        <v>theater</v>
      </c>
      <c r="R4027" s="27" t="str">
        <f t="shared" si="375"/>
        <v>plays</v>
      </c>
      <c r="S4027" s="14">
        <f t="shared" si="376"/>
        <v>42151.029351851852</v>
      </c>
      <c r="T4027" s="14">
        <f t="shared" si="377"/>
        <v>42211.029351851852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5">
        <v>4000</v>
      </c>
      <c r="E4028" s="5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>
        <f t="shared" si="373"/>
        <v>0</v>
      </c>
      <c r="Q4028" s="27" t="str">
        <f t="shared" si="374"/>
        <v>theater</v>
      </c>
      <c r="R4028" s="27" t="str">
        <f t="shared" si="375"/>
        <v>plays</v>
      </c>
      <c r="S4028" s="14">
        <f t="shared" si="376"/>
        <v>42282.447210648148</v>
      </c>
      <c r="T4028" s="14">
        <f t="shared" si="377"/>
        <v>42342.488877314812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5">
        <v>3000</v>
      </c>
      <c r="E4029" s="5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7.0000000000000009</v>
      </c>
      <c r="P4029" s="5">
        <f t="shared" si="373"/>
        <v>30.71</v>
      </c>
      <c r="Q4029" s="27" t="str">
        <f t="shared" si="374"/>
        <v>theater</v>
      </c>
      <c r="R4029" s="27" t="str">
        <f t="shared" si="375"/>
        <v>plays</v>
      </c>
      <c r="S4029" s="14">
        <f t="shared" si="376"/>
        <v>42768.762511574074</v>
      </c>
      <c r="T4029" s="14">
        <f t="shared" si="377"/>
        <v>42788.833333333336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5">
        <v>2000</v>
      </c>
      <c r="E4030" s="5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28.000000000000004</v>
      </c>
      <c r="P4030" s="5">
        <f t="shared" si="373"/>
        <v>51</v>
      </c>
      <c r="Q4030" s="27" t="str">
        <f t="shared" si="374"/>
        <v>theater</v>
      </c>
      <c r="R4030" s="27" t="str">
        <f t="shared" si="375"/>
        <v>plays</v>
      </c>
      <c r="S4030" s="14">
        <f t="shared" si="376"/>
        <v>41765.730324074073</v>
      </c>
      <c r="T4030" s="14">
        <f t="shared" si="377"/>
        <v>41795.730324074073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5">
        <v>20000</v>
      </c>
      <c r="E4031" s="5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>
        <f t="shared" si="373"/>
        <v>0</v>
      </c>
      <c r="Q4031" s="27" t="str">
        <f t="shared" si="374"/>
        <v>theater</v>
      </c>
      <c r="R4031" s="27" t="str">
        <f t="shared" si="375"/>
        <v>plays</v>
      </c>
      <c r="S4031" s="14">
        <f t="shared" si="376"/>
        <v>42321.816782407412</v>
      </c>
      <c r="T4031" s="14">
        <f t="shared" si="377"/>
        <v>42351.816782407412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5">
        <v>2500</v>
      </c>
      <c r="E4032" s="5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5">
        <f t="shared" si="373"/>
        <v>66.67</v>
      </c>
      <c r="Q4032" s="27" t="str">
        <f t="shared" si="374"/>
        <v>theater</v>
      </c>
      <c r="R4032" s="27" t="str">
        <f t="shared" si="375"/>
        <v>plays</v>
      </c>
      <c r="S4032" s="14">
        <f t="shared" si="376"/>
        <v>42374.446747685179</v>
      </c>
      <c r="T4032" s="14">
        <f t="shared" si="377"/>
        <v>42403.575694444437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5">
        <v>5000</v>
      </c>
      <c r="E4033" s="5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>
        <f t="shared" si="373"/>
        <v>0</v>
      </c>
      <c r="Q4033" s="27" t="str">
        <f t="shared" si="374"/>
        <v>theater</v>
      </c>
      <c r="R4033" s="27" t="str">
        <f t="shared" si="375"/>
        <v>plays</v>
      </c>
      <c r="S4033" s="14">
        <f t="shared" si="376"/>
        <v>41941.376898148148</v>
      </c>
      <c r="T4033" s="14">
        <f t="shared" si="377"/>
        <v>41991.418564814812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5">
        <v>6048</v>
      </c>
      <c r="E4034" s="5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7.0000000000000009</v>
      </c>
      <c r="P4034" s="5">
        <f t="shared" si="373"/>
        <v>59</v>
      </c>
      <c r="Q4034" s="27" t="str">
        <f t="shared" si="374"/>
        <v>theater</v>
      </c>
      <c r="R4034" s="27" t="str">
        <f t="shared" si="375"/>
        <v>plays</v>
      </c>
      <c r="S4034" s="14">
        <f t="shared" si="376"/>
        <v>42293.60087962963</v>
      </c>
      <c r="T4034" s="14">
        <f t="shared" si="377"/>
        <v>42353.642546296294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5">
        <v>23900</v>
      </c>
      <c r="E4035" s="5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ROUND(E4035/D4035,2)*100</f>
        <v>26</v>
      </c>
      <c r="P4035" s="5">
        <f t="shared" ref="P4035:P4098" si="379">IF(L4035=0,0,ROUND(E4035/L4035,2))</f>
        <v>65.34</v>
      </c>
      <c r="Q4035" s="27" t="str">
        <f t="shared" ref="Q4035:Q4098" si="380">IF((FIND("/",N4035,1)&gt;0),
LEFT(N4035,(FIND("/",N4035,1)-1)),N4035)</f>
        <v>theater</v>
      </c>
      <c r="R4035" s="27" t="str">
        <f t="shared" ref="R4035:R4098" si="381">IF((FIND("/",N4035,1)&gt;0),
RIGHT(N4035,(LEN(N4035)-1-LEN(Q4035))),"")</f>
        <v>plays</v>
      </c>
      <c r="S4035" s="14">
        <f t="shared" ref="S4035:S4098" si="382">(((J4035/60)/60)/24)+DATE(1970,1,1)+(-5/24)</f>
        <v>42614.06046296296</v>
      </c>
      <c r="T4035" s="14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5">
        <v>13500</v>
      </c>
      <c r="E4036" s="5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</v>
      </c>
      <c r="P4036" s="5">
        <f t="shared" si="379"/>
        <v>100</v>
      </c>
      <c r="Q4036" s="27" t="str">
        <f t="shared" si="380"/>
        <v>theater</v>
      </c>
      <c r="R4036" s="27" t="str">
        <f t="shared" si="381"/>
        <v>plays</v>
      </c>
      <c r="S4036" s="14">
        <f t="shared" si="382"/>
        <v>42067.739004629628</v>
      </c>
      <c r="T4036" s="14">
        <f t="shared" si="383"/>
        <v>42097.697337962956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5">
        <v>10000</v>
      </c>
      <c r="E4037" s="5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37</v>
      </c>
      <c r="P4037" s="5">
        <f t="shared" si="379"/>
        <v>147.4</v>
      </c>
      <c r="Q4037" s="27" t="str">
        <f t="shared" si="380"/>
        <v>theater</v>
      </c>
      <c r="R4037" s="27" t="str">
        <f t="shared" si="381"/>
        <v>plays</v>
      </c>
      <c r="S4037" s="14">
        <f t="shared" si="382"/>
        <v>41903.674618055549</v>
      </c>
      <c r="T4037" s="14">
        <f t="shared" si="383"/>
        <v>41933.674618055549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5">
        <v>6000</v>
      </c>
      <c r="E4038" s="5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</v>
      </c>
      <c r="P4038" s="5">
        <f t="shared" si="379"/>
        <v>166.06</v>
      </c>
      <c r="Q4038" s="27" t="str">
        <f t="shared" si="380"/>
        <v>theater</v>
      </c>
      <c r="R4038" s="27" t="str">
        <f t="shared" si="381"/>
        <v>plays</v>
      </c>
      <c r="S4038" s="14">
        <f t="shared" si="382"/>
        <v>41804.728749999995</v>
      </c>
      <c r="T4038" s="14">
        <f t="shared" si="383"/>
        <v>41821.729166666664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5">
        <v>700</v>
      </c>
      <c r="E4039" s="5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</v>
      </c>
      <c r="P4039" s="5">
        <f t="shared" si="379"/>
        <v>40</v>
      </c>
      <c r="Q4039" s="27" t="str">
        <f t="shared" si="380"/>
        <v>theater</v>
      </c>
      <c r="R4039" s="27" t="str">
        <f t="shared" si="381"/>
        <v>plays</v>
      </c>
      <c r="S4039" s="14">
        <f t="shared" si="382"/>
        <v>42496.862442129634</v>
      </c>
      <c r="T4039" s="14">
        <f t="shared" si="383"/>
        <v>42514.392361111109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5">
        <v>2500</v>
      </c>
      <c r="E4040" s="5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</v>
      </c>
      <c r="P4040" s="5">
        <f t="shared" si="379"/>
        <v>75.25</v>
      </c>
      <c r="Q4040" s="27" t="str">
        <f t="shared" si="380"/>
        <v>theater</v>
      </c>
      <c r="R4040" s="27" t="str">
        <f t="shared" si="381"/>
        <v>plays</v>
      </c>
      <c r="S4040" s="14">
        <f t="shared" si="382"/>
        <v>41869.59039351852</v>
      </c>
      <c r="T4040" s="14">
        <f t="shared" si="383"/>
        <v>41929.59039351852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5">
        <v>500</v>
      </c>
      <c r="E4041" s="5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5">
        <f t="shared" si="379"/>
        <v>60</v>
      </c>
      <c r="Q4041" s="27" t="str">
        <f t="shared" si="380"/>
        <v>theater</v>
      </c>
      <c r="R4041" s="27" t="str">
        <f t="shared" si="381"/>
        <v>plays</v>
      </c>
      <c r="S4041" s="14">
        <f t="shared" si="382"/>
        <v>42305.462581018517</v>
      </c>
      <c r="T4041" s="14">
        <f t="shared" si="383"/>
        <v>42339.040972222218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5">
        <v>8000</v>
      </c>
      <c r="E4042" s="5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</v>
      </c>
      <c r="P4042" s="5">
        <f t="shared" si="379"/>
        <v>1250</v>
      </c>
      <c r="Q4042" s="27" t="str">
        <f t="shared" si="380"/>
        <v>theater</v>
      </c>
      <c r="R4042" s="27" t="str">
        <f t="shared" si="381"/>
        <v>plays</v>
      </c>
      <c r="S4042" s="14">
        <f t="shared" si="382"/>
        <v>42144.023194444446</v>
      </c>
      <c r="T4042" s="14">
        <f t="shared" si="383"/>
        <v>42202.916666666664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5">
        <v>5000</v>
      </c>
      <c r="E4043" s="5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</v>
      </c>
      <c r="P4043" s="5">
        <f t="shared" si="379"/>
        <v>10.5</v>
      </c>
      <c r="Q4043" s="27" t="str">
        <f t="shared" si="380"/>
        <v>theater</v>
      </c>
      <c r="R4043" s="27" t="str">
        <f t="shared" si="381"/>
        <v>plays</v>
      </c>
      <c r="S4043" s="14">
        <f t="shared" si="382"/>
        <v>42559.265671296293</v>
      </c>
      <c r="T4043" s="14">
        <f t="shared" si="383"/>
        <v>42619.265671296293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5">
        <v>10000</v>
      </c>
      <c r="E4044" s="5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</v>
      </c>
      <c r="P4044" s="5">
        <f t="shared" si="379"/>
        <v>7</v>
      </c>
      <c r="Q4044" s="27" t="str">
        <f t="shared" si="380"/>
        <v>theater</v>
      </c>
      <c r="R4044" s="27" t="str">
        <f t="shared" si="381"/>
        <v>plays</v>
      </c>
      <c r="S4044" s="14">
        <f t="shared" si="382"/>
        <v>41994.875740740739</v>
      </c>
      <c r="T4044" s="14">
        <f t="shared" si="383"/>
        <v>42024.594444444439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5">
        <v>300</v>
      </c>
      <c r="E4045" s="5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>
        <f t="shared" si="379"/>
        <v>0</v>
      </c>
      <c r="Q4045" s="27" t="str">
        <f t="shared" si="380"/>
        <v>theater</v>
      </c>
      <c r="R4045" s="27" t="str">
        <f t="shared" si="381"/>
        <v>plays</v>
      </c>
      <c r="S4045" s="14">
        <f t="shared" si="382"/>
        <v>41948.749131944445</v>
      </c>
      <c r="T4045" s="14">
        <f t="shared" si="383"/>
        <v>41963.749131944445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5">
        <v>600</v>
      </c>
      <c r="E4046" s="5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38</v>
      </c>
      <c r="P4046" s="5">
        <f t="shared" si="379"/>
        <v>56.25</v>
      </c>
      <c r="Q4046" s="27" t="str">
        <f t="shared" si="380"/>
        <v>theater</v>
      </c>
      <c r="R4046" s="27" t="str">
        <f t="shared" si="381"/>
        <v>plays</v>
      </c>
      <c r="S4046" s="14">
        <f t="shared" si="382"/>
        <v>42074.011365740742</v>
      </c>
      <c r="T4046" s="14">
        <f t="shared" si="383"/>
        <v>42103.999999999993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5">
        <v>5000</v>
      </c>
      <c r="E4047" s="5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</v>
      </c>
      <c r="P4047" s="5">
        <f t="shared" si="379"/>
        <v>1</v>
      </c>
      <c r="Q4047" s="27" t="str">
        <f t="shared" si="380"/>
        <v>theater</v>
      </c>
      <c r="R4047" s="27" t="str">
        <f t="shared" si="381"/>
        <v>plays</v>
      </c>
      <c r="S4047" s="14">
        <f t="shared" si="382"/>
        <v>41841.992928240739</v>
      </c>
      <c r="T4047" s="14">
        <f t="shared" si="383"/>
        <v>41871.992928240739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5">
        <v>5600</v>
      </c>
      <c r="E4048" s="5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</v>
      </c>
      <c r="P4048" s="5">
        <f t="shared" si="379"/>
        <v>38.33</v>
      </c>
      <c r="Q4048" s="27" t="str">
        <f t="shared" si="380"/>
        <v>theater</v>
      </c>
      <c r="R4048" s="27" t="str">
        <f t="shared" si="381"/>
        <v>plays</v>
      </c>
      <c r="S4048" s="14">
        <f t="shared" si="382"/>
        <v>41904.442245370366</v>
      </c>
      <c r="T4048" s="14">
        <f t="shared" si="383"/>
        <v>41934.442245370366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5">
        <v>5000</v>
      </c>
      <c r="E4049" s="5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</v>
      </c>
      <c r="P4049" s="5">
        <f t="shared" si="379"/>
        <v>27.5</v>
      </c>
      <c r="Q4049" s="27" t="str">
        <f t="shared" si="380"/>
        <v>theater</v>
      </c>
      <c r="R4049" s="27" t="str">
        <f t="shared" si="381"/>
        <v>plays</v>
      </c>
      <c r="S4049" s="14">
        <f t="shared" si="382"/>
        <v>41990.814155092587</v>
      </c>
      <c r="T4049" s="14">
        <f t="shared" si="383"/>
        <v>42014.833333333336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5">
        <v>17000</v>
      </c>
      <c r="E4050" s="5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18</v>
      </c>
      <c r="P4050" s="5">
        <f t="shared" si="379"/>
        <v>32.979999999999997</v>
      </c>
      <c r="Q4050" s="27" t="str">
        <f t="shared" si="380"/>
        <v>theater</v>
      </c>
      <c r="R4050" s="27" t="str">
        <f t="shared" si="381"/>
        <v>plays</v>
      </c>
      <c r="S4050" s="14">
        <f t="shared" si="382"/>
        <v>42436.300775462958</v>
      </c>
      <c r="T4050" s="14">
        <f t="shared" si="383"/>
        <v>42471.259108796294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5">
        <v>20000</v>
      </c>
      <c r="E4051" s="5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</v>
      </c>
      <c r="P4051" s="5">
        <f t="shared" si="379"/>
        <v>16</v>
      </c>
      <c r="Q4051" s="27" t="str">
        <f t="shared" si="380"/>
        <v>theater</v>
      </c>
      <c r="R4051" s="27" t="str">
        <f t="shared" si="381"/>
        <v>plays</v>
      </c>
      <c r="S4051" s="14">
        <f t="shared" si="382"/>
        <v>42169.750173611108</v>
      </c>
      <c r="T4051" s="14">
        <f t="shared" si="383"/>
        <v>42199.750173611108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5">
        <v>1500</v>
      </c>
      <c r="E4052" s="5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0</v>
      </c>
      <c r="P4052" s="5">
        <f t="shared" si="379"/>
        <v>1</v>
      </c>
      <c r="Q4052" s="27" t="str">
        <f t="shared" si="380"/>
        <v>theater</v>
      </c>
      <c r="R4052" s="27" t="str">
        <f t="shared" si="381"/>
        <v>plays</v>
      </c>
      <c r="S4052" s="14">
        <f t="shared" si="382"/>
        <v>41905.428136574068</v>
      </c>
      <c r="T4052" s="14">
        <f t="shared" si="383"/>
        <v>41935.428136574068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5">
        <v>500</v>
      </c>
      <c r="E4053" s="5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>
        <f t="shared" si="379"/>
        <v>0</v>
      </c>
      <c r="Q4053" s="27" t="str">
        <f t="shared" si="380"/>
        <v>theater</v>
      </c>
      <c r="R4053" s="27" t="str">
        <f t="shared" si="381"/>
        <v>plays</v>
      </c>
      <c r="S4053" s="14">
        <f t="shared" si="382"/>
        <v>41761.601817129631</v>
      </c>
      <c r="T4053" s="14">
        <f t="shared" si="383"/>
        <v>41768.078472222223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5">
        <v>3000</v>
      </c>
      <c r="E4054" s="5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38</v>
      </c>
      <c r="P4054" s="5">
        <f t="shared" si="379"/>
        <v>86.62</v>
      </c>
      <c r="Q4054" s="27" t="str">
        <f t="shared" si="380"/>
        <v>theater</v>
      </c>
      <c r="R4054" s="27" t="str">
        <f t="shared" si="381"/>
        <v>plays</v>
      </c>
      <c r="S4054" s="14">
        <f t="shared" si="382"/>
        <v>41865.670324074068</v>
      </c>
      <c r="T4054" s="14">
        <f t="shared" si="383"/>
        <v>41925.670324074068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5">
        <v>500</v>
      </c>
      <c r="E4055" s="5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5">
        <f t="shared" si="379"/>
        <v>55</v>
      </c>
      <c r="Q4055" s="27" t="str">
        <f t="shared" si="380"/>
        <v>theater</v>
      </c>
      <c r="R4055" s="27" t="str">
        <f t="shared" si="381"/>
        <v>plays</v>
      </c>
      <c r="S4055" s="14">
        <f t="shared" si="382"/>
        <v>41928.481805555552</v>
      </c>
      <c r="T4055" s="14">
        <f t="shared" si="383"/>
        <v>41958.624999999993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5">
        <v>8880</v>
      </c>
      <c r="E4056" s="5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>
        <f t="shared" si="379"/>
        <v>0</v>
      </c>
      <c r="Q4056" s="27" t="str">
        <f t="shared" si="380"/>
        <v>theater</v>
      </c>
      <c r="R4056" s="27" t="str">
        <f t="shared" si="381"/>
        <v>plays</v>
      </c>
      <c r="S4056" s="14">
        <f t="shared" si="382"/>
        <v>42613.632928240739</v>
      </c>
      <c r="T4056" s="14">
        <f t="shared" si="383"/>
        <v>42643.958333333336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5">
        <v>5000</v>
      </c>
      <c r="E4057" s="5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18</v>
      </c>
      <c r="P4057" s="5">
        <f t="shared" si="379"/>
        <v>41.95</v>
      </c>
      <c r="Q4057" s="27" t="str">
        <f t="shared" si="380"/>
        <v>theater</v>
      </c>
      <c r="R4057" s="27" t="str">
        <f t="shared" si="381"/>
        <v>plays</v>
      </c>
      <c r="S4057" s="14">
        <f t="shared" si="382"/>
        <v>41779.44017361111</v>
      </c>
      <c r="T4057" s="14">
        <f t="shared" si="383"/>
        <v>41809.44017361111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5">
        <v>1500</v>
      </c>
      <c r="E4058" s="5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5">
        <f t="shared" si="379"/>
        <v>88.33</v>
      </c>
      <c r="Q4058" s="27" t="str">
        <f t="shared" si="380"/>
        <v>theater</v>
      </c>
      <c r="R4058" s="27" t="str">
        <f t="shared" si="381"/>
        <v>plays</v>
      </c>
      <c r="S4058" s="14">
        <f t="shared" si="382"/>
        <v>42534.724988425929</v>
      </c>
      <c r="T4058" s="14">
        <f t="shared" si="383"/>
        <v>42554.624305555553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5">
        <v>3500</v>
      </c>
      <c r="E4059" s="5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</v>
      </c>
      <c r="P4059" s="5">
        <f t="shared" si="379"/>
        <v>129.16999999999999</v>
      </c>
      <c r="Q4059" s="27" t="str">
        <f t="shared" si="380"/>
        <v>theater</v>
      </c>
      <c r="R4059" s="27" t="str">
        <f t="shared" si="381"/>
        <v>plays</v>
      </c>
      <c r="S4059" s="14">
        <f t="shared" si="382"/>
        <v>42310.760185185187</v>
      </c>
      <c r="T4059" s="14">
        <f t="shared" si="383"/>
        <v>42333.749999999993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5">
        <v>3750</v>
      </c>
      <c r="E4060" s="5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3</v>
      </c>
      <c r="P4060" s="5">
        <f t="shared" si="379"/>
        <v>23.75</v>
      </c>
      <c r="Q4060" s="27" t="str">
        <f t="shared" si="380"/>
        <v>theater</v>
      </c>
      <c r="R4060" s="27" t="str">
        <f t="shared" si="381"/>
        <v>plays</v>
      </c>
      <c r="S4060" s="14">
        <f t="shared" si="382"/>
        <v>42445.852361111109</v>
      </c>
      <c r="T4060" s="14">
        <f t="shared" si="383"/>
        <v>42460.957638888889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5">
        <v>10000</v>
      </c>
      <c r="E4061" s="5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3</v>
      </c>
      <c r="P4061" s="5">
        <f t="shared" si="379"/>
        <v>35.71</v>
      </c>
      <c r="Q4061" s="27" t="str">
        <f t="shared" si="380"/>
        <v>theater</v>
      </c>
      <c r="R4061" s="27" t="str">
        <f t="shared" si="381"/>
        <v>plays</v>
      </c>
      <c r="S4061" s="14">
        <f t="shared" si="382"/>
        <v>41866.432314814811</v>
      </c>
      <c r="T4061" s="14">
        <f t="shared" si="383"/>
        <v>41897.916666666664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5">
        <v>10000</v>
      </c>
      <c r="E4062" s="5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3</v>
      </c>
      <c r="P4062" s="5">
        <f t="shared" si="379"/>
        <v>57</v>
      </c>
      <c r="Q4062" s="27" t="str">
        <f t="shared" si="380"/>
        <v>theater</v>
      </c>
      <c r="R4062" s="27" t="str">
        <f t="shared" si="381"/>
        <v>plays</v>
      </c>
      <c r="S4062" s="14">
        <f t="shared" si="382"/>
        <v>41779.486759259256</v>
      </c>
      <c r="T4062" s="14">
        <f t="shared" si="383"/>
        <v>41813.458333333328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5">
        <v>525</v>
      </c>
      <c r="E4063" s="5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>
        <f t="shared" si="379"/>
        <v>0</v>
      </c>
      <c r="Q4063" s="27" t="str">
        <f t="shared" si="380"/>
        <v>theater</v>
      </c>
      <c r="R4063" s="27" t="str">
        <f t="shared" si="381"/>
        <v>plays</v>
      </c>
      <c r="S4063" s="14">
        <f t="shared" si="382"/>
        <v>42420.933136574073</v>
      </c>
      <c r="T4063" s="14">
        <f t="shared" si="383"/>
        <v>42480.891469907401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5">
        <v>20000</v>
      </c>
      <c r="E4064" s="5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</v>
      </c>
      <c r="P4064" s="5">
        <f t="shared" si="379"/>
        <v>163.33000000000001</v>
      </c>
      <c r="Q4064" s="27" t="str">
        <f t="shared" si="380"/>
        <v>theater</v>
      </c>
      <c r="R4064" s="27" t="str">
        <f t="shared" si="381"/>
        <v>plays</v>
      </c>
      <c r="S4064" s="14">
        <f t="shared" si="382"/>
        <v>42523.530879629623</v>
      </c>
      <c r="T4064" s="14">
        <f t="shared" si="383"/>
        <v>42553.530879629623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5">
        <v>9500</v>
      </c>
      <c r="E4065" s="5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</v>
      </c>
      <c r="P4065" s="5">
        <f t="shared" si="379"/>
        <v>15</v>
      </c>
      <c r="Q4065" s="27" t="str">
        <f t="shared" si="380"/>
        <v>theater</v>
      </c>
      <c r="R4065" s="27" t="str">
        <f t="shared" si="381"/>
        <v>plays</v>
      </c>
      <c r="S4065" s="14">
        <f t="shared" si="382"/>
        <v>41787.473194444443</v>
      </c>
      <c r="T4065" s="14">
        <f t="shared" si="383"/>
        <v>41817.473194444443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5">
        <v>2000</v>
      </c>
      <c r="E4066" s="5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</v>
      </c>
      <c r="P4066" s="5">
        <f t="shared" si="379"/>
        <v>64.17</v>
      </c>
      <c r="Q4066" s="27" t="str">
        <f t="shared" si="380"/>
        <v>theater</v>
      </c>
      <c r="R4066" s="27" t="str">
        <f t="shared" si="381"/>
        <v>plays</v>
      </c>
      <c r="S4066" s="14">
        <f t="shared" si="382"/>
        <v>42093.379930555551</v>
      </c>
      <c r="T4066" s="14">
        <f t="shared" si="383"/>
        <v>42123.379930555551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5">
        <v>4000</v>
      </c>
      <c r="E4067" s="5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1</v>
      </c>
      <c r="P4067" s="5">
        <f t="shared" si="379"/>
        <v>6.75</v>
      </c>
      <c r="Q4067" s="27" t="str">
        <f t="shared" si="380"/>
        <v>theater</v>
      </c>
      <c r="R4067" s="27" t="str">
        <f t="shared" si="381"/>
        <v>plays</v>
      </c>
      <c r="S4067" s="14">
        <f t="shared" si="382"/>
        <v>41833.74318287037</v>
      </c>
      <c r="T4067" s="14">
        <f t="shared" si="383"/>
        <v>41863.74318287037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5">
        <v>15000</v>
      </c>
      <c r="E4068" s="5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</v>
      </c>
      <c r="P4068" s="5">
        <f t="shared" si="379"/>
        <v>25</v>
      </c>
      <c r="Q4068" s="27" t="str">
        <f t="shared" si="380"/>
        <v>theater</v>
      </c>
      <c r="R4068" s="27" t="str">
        <f t="shared" si="381"/>
        <v>plays</v>
      </c>
      <c r="S4068" s="14">
        <f t="shared" si="382"/>
        <v>42478.830879629626</v>
      </c>
      <c r="T4068" s="14">
        <f t="shared" si="383"/>
        <v>42508.830879629626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5">
        <v>5000</v>
      </c>
      <c r="E4069" s="5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61</v>
      </c>
      <c r="P4069" s="5">
        <f t="shared" si="379"/>
        <v>179.12</v>
      </c>
      <c r="Q4069" s="27" t="str">
        <f t="shared" si="380"/>
        <v>theater</v>
      </c>
      <c r="R4069" s="27" t="str">
        <f t="shared" si="381"/>
        <v>plays</v>
      </c>
      <c r="S4069" s="14">
        <f t="shared" si="382"/>
        <v>42234.909143518518</v>
      </c>
      <c r="T4069" s="14">
        <f t="shared" si="383"/>
        <v>42274.909143518518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5">
        <v>3495</v>
      </c>
      <c r="E4070" s="5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5">
        <f t="shared" si="379"/>
        <v>34.950000000000003</v>
      </c>
      <c r="Q4070" s="27" t="str">
        <f t="shared" si="380"/>
        <v>theater</v>
      </c>
      <c r="R4070" s="27" t="str">
        <f t="shared" si="381"/>
        <v>plays</v>
      </c>
      <c r="S4070" s="14">
        <f t="shared" si="382"/>
        <v>42718.755266203698</v>
      </c>
      <c r="T4070" s="14">
        <f t="shared" si="383"/>
        <v>42748.753472222219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5">
        <v>1250</v>
      </c>
      <c r="E4071" s="5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</v>
      </c>
      <c r="P4071" s="5">
        <f t="shared" si="379"/>
        <v>33.08</v>
      </c>
      <c r="Q4071" s="27" t="str">
        <f t="shared" si="380"/>
        <v>theater</v>
      </c>
      <c r="R4071" s="27" t="str">
        <f t="shared" si="381"/>
        <v>plays</v>
      </c>
      <c r="S4071" s="14">
        <f t="shared" si="382"/>
        <v>42022.453194444439</v>
      </c>
      <c r="T4071" s="14">
        <f t="shared" si="383"/>
        <v>42063.291666666664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5">
        <v>1000</v>
      </c>
      <c r="E4072" s="5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17</v>
      </c>
      <c r="P4072" s="5">
        <f t="shared" si="379"/>
        <v>27.5</v>
      </c>
      <c r="Q4072" s="27" t="str">
        <f t="shared" si="380"/>
        <v>theater</v>
      </c>
      <c r="R4072" s="27" t="str">
        <f t="shared" si="381"/>
        <v>plays</v>
      </c>
      <c r="S4072" s="14">
        <f t="shared" si="382"/>
        <v>42031.458564814813</v>
      </c>
      <c r="T4072" s="14">
        <f t="shared" si="383"/>
        <v>42063.916666666664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5">
        <v>20000</v>
      </c>
      <c r="E4073" s="5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>
        <f t="shared" si="379"/>
        <v>0</v>
      </c>
      <c r="Q4073" s="27" t="str">
        <f t="shared" si="380"/>
        <v>theater</v>
      </c>
      <c r="R4073" s="27" t="str">
        <f t="shared" si="381"/>
        <v>plays</v>
      </c>
      <c r="S4073" s="14">
        <f t="shared" si="382"/>
        <v>42700.59642361111</v>
      </c>
      <c r="T4073" s="14">
        <f t="shared" si="383"/>
        <v>42730.59642361111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5">
        <v>1000</v>
      </c>
      <c r="E4074" s="5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</v>
      </c>
      <c r="P4074" s="5">
        <f t="shared" si="379"/>
        <v>2</v>
      </c>
      <c r="Q4074" s="27" t="str">
        <f t="shared" si="380"/>
        <v>theater</v>
      </c>
      <c r="R4074" s="27" t="str">
        <f t="shared" si="381"/>
        <v>plays</v>
      </c>
      <c r="S4074" s="14">
        <f t="shared" si="382"/>
        <v>41812.566099537034</v>
      </c>
      <c r="T4074" s="14">
        <f t="shared" si="383"/>
        <v>41872.566099537034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5">
        <v>3500</v>
      </c>
      <c r="E4075" s="5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</v>
      </c>
      <c r="P4075" s="5">
        <f t="shared" si="379"/>
        <v>18.5</v>
      </c>
      <c r="Q4075" s="27" t="str">
        <f t="shared" si="380"/>
        <v>theater</v>
      </c>
      <c r="R4075" s="27" t="str">
        <f t="shared" si="381"/>
        <v>plays</v>
      </c>
      <c r="S4075" s="14">
        <f t="shared" si="382"/>
        <v>42078.136875000004</v>
      </c>
      <c r="T4075" s="14">
        <f t="shared" si="383"/>
        <v>42132.958333333336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5">
        <v>2750</v>
      </c>
      <c r="E4076" s="5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27</v>
      </c>
      <c r="P4076" s="5">
        <f t="shared" si="379"/>
        <v>35</v>
      </c>
      <c r="Q4076" s="27" t="str">
        <f t="shared" si="380"/>
        <v>theater</v>
      </c>
      <c r="R4076" s="27" t="str">
        <f t="shared" si="381"/>
        <v>plays</v>
      </c>
      <c r="S4076" s="14">
        <f t="shared" si="382"/>
        <v>42283.344618055555</v>
      </c>
      <c r="T4076" s="14">
        <f t="shared" si="383"/>
        <v>42313.386284722219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5">
        <v>2000</v>
      </c>
      <c r="E4077" s="5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28.999999999999996</v>
      </c>
      <c r="P4077" s="5">
        <f t="shared" si="379"/>
        <v>44.31</v>
      </c>
      <c r="Q4077" s="27" t="str">
        <f t="shared" si="380"/>
        <v>theater</v>
      </c>
      <c r="R4077" s="27" t="str">
        <f t="shared" si="381"/>
        <v>plays</v>
      </c>
      <c r="S4077" s="14">
        <f t="shared" si="382"/>
        <v>41778.837604166663</v>
      </c>
      <c r="T4077" s="14">
        <f t="shared" si="383"/>
        <v>41820.519444444442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5">
        <v>700</v>
      </c>
      <c r="E4078" s="5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>
        <f t="shared" si="379"/>
        <v>0</v>
      </c>
      <c r="Q4078" s="27" t="str">
        <f t="shared" si="380"/>
        <v>theater</v>
      </c>
      <c r="R4078" s="27" t="str">
        <f t="shared" si="381"/>
        <v>plays</v>
      </c>
      <c r="S4078" s="14">
        <f t="shared" si="382"/>
        <v>41905.587372685186</v>
      </c>
      <c r="T4078" s="14">
        <f t="shared" si="383"/>
        <v>41933.618749999994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5">
        <v>15000</v>
      </c>
      <c r="E4079" s="5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9</v>
      </c>
      <c r="P4079" s="5">
        <f t="shared" si="379"/>
        <v>222.5</v>
      </c>
      <c r="Q4079" s="27" t="str">
        <f t="shared" si="380"/>
        <v>theater</v>
      </c>
      <c r="R4079" s="27" t="str">
        <f t="shared" si="381"/>
        <v>plays</v>
      </c>
      <c r="S4079" s="14">
        <f t="shared" si="382"/>
        <v>42695.502245370364</v>
      </c>
      <c r="T4079" s="14">
        <f t="shared" si="383"/>
        <v>42725.502245370364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5">
        <v>250</v>
      </c>
      <c r="E4080" s="5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>
        <f t="shared" si="379"/>
        <v>0</v>
      </c>
      <c r="Q4080" s="27" t="str">
        <f t="shared" si="380"/>
        <v>theater</v>
      </c>
      <c r="R4080" s="27" t="str">
        <f t="shared" si="381"/>
        <v>plays</v>
      </c>
      <c r="S4080" s="14">
        <f t="shared" si="382"/>
        <v>42732.579189814809</v>
      </c>
      <c r="T4080" s="14">
        <f t="shared" si="383"/>
        <v>42762.579189814809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5">
        <v>3000</v>
      </c>
      <c r="E4081" s="5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</v>
      </c>
      <c r="P4081" s="5">
        <f t="shared" si="379"/>
        <v>5</v>
      </c>
      <c r="Q4081" s="27" t="str">
        <f t="shared" si="380"/>
        <v>theater</v>
      </c>
      <c r="R4081" s="27" t="str">
        <f t="shared" si="381"/>
        <v>plays</v>
      </c>
      <c r="S4081" s="14">
        <f t="shared" si="382"/>
        <v>42510.730567129627</v>
      </c>
      <c r="T4081" s="14">
        <f t="shared" si="383"/>
        <v>42540.730567129627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5">
        <v>3000</v>
      </c>
      <c r="E4082" s="5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>
        <f t="shared" si="379"/>
        <v>0</v>
      </c>
      <c r="Q4082" s="27" t="str">
        <f t="shared" si="380"/>
        <v>theater</v>
      </c>
      <c r="R4082" s="27" t="str">
        <f t="shared" si="381"/>
        <v>plays</v>
      </c>
      <c r="S4082" s="14">
        <f t="shared" si="382"/>
        <v>42511.489768518521</v>
      </c>
      <c r="T4082" s="14">
        <f t="shared" si="383"/>
        <v>42535.57916666667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5">
        <v>2224</v>
      </c>
      <c r="E4083" s="5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16</v>
      </c>
      <c r="P4083" s="5">
        <f t="shared" si="379"/>
        <v>29.17</v>
      </c>
      <c r="Q4083" s="27" t="str">
        <f t="shared" si="380"/>
        <v>theater</v>
      </c>
      <c r="R4083" s="27" t="str">
        <f t="shared" si="381"/>
        <v>plays</v>
      </c>
      <c r="S4083" s="14">
        <f t="shared" si="382"/>
        <v>42041.372974537029</v>
      </c>
      <c r="T4083" s="14">
        <f t="shared" si="383"/>
        <v>42071.331307870372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5">
        <v>150</v>
      </c>
      <c r="E4084" s="5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5">
        <f t="shared" si="379"/>
        <v>1.5</v>
      </c>
      <c r="Q4084" s="27" t="str">
        <f t="shared" si="380"/>
        <v>theater</v>
      </c>
      <c r="R4084" s="27" t="str">
        <f t="shared" si="381"/>
        <v>plays</v>
      </c>
      <c r="S4084" s="14">
        <f t="shared" si="382"/>
        <v>42306.980937499997</v>
      </c>
      <c r="T4084" s="14">
        <f t="shared" si="383"/>
        <v>42322.749999999993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5">
        <v>3500</v>
      </c>
      <c r="E4085" s="5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22</v>
      </c>
      <c r="P4085" s="5">
        <f t="shared" si="379"/>
        <v>126.5</v>
      </c>
      <c r="Q4085" s="27" t="str">
        <f t="shared" si="380"/>
        <v>theater</v>
      </c>
      <c r="R4085" s="27" t="str">
        <f t="shared" si="381"/>
        <v>plays</v>
      </c>
      <c r="S4085" s="14">
        <f t="shared" si="382"/>
        <v>42353.553425925922</v>
      </c>
      <c r="T4085" s="14">
        <f t="shared" si="383"/>
        <v>42383.553425925922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5">
        <v>3000</v>
      </c>
      <c r="E4086" s="5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</v>
      </c>
      <c r="P4086" s="5">
        <f t="shared" si="379"/>
        <v>10</v>
      </c>
      <c r="Q4086" s="27" t="str">
        <f t="shared" si="380"/>
        <v>theater</v>
      </c>
      <c r="R4086" s="27" t="str">
        <f t="shared" si="381"/>
        <v>plays</v>
      </c>
      <c r="S4086" s="14">
        <f t="shared" si="382"/>
        <v>42622.228078703702</v>
      </c>
      <c r="T4086" s="14">
        <f t="shared" si="383"/>
        <v>42652.228078703702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5">
        <v>3500</v>
      </c>
      <c r="E4087" s="5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</v>
      </c>
      <c r="P4087" s="5">
        <f t="shared" si="379"/>
        <v>10</v>
      </c>
      <c r="Q4087" s="27" t="str">
        <f t="shared" si="380"/>
        <v>theater</v>
      </c>
      <c r="R4087" s="27" t="str">
        <f t="shared" si="381"/>
        <v>plays</v>
      </c>
      <c r="S4087" s="14">
        <f t="shared" si="382"/>
        <v>42058.395543981482</v>
      </c>
      <c r="T4087" s="14">
        <f t="shared" si="383"/>
        <v>42086.957638888889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5">
        <v>1000</v>
      </c>
      <c r="E4088" s="5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5</v>
      </c>
      <c r="P4088" s="5">
        <f t="shared" si="379"/>
        <v>9.4</v>
      </c>
      <c r="Q4088" s="27" t="str">
        <f t="shared" si="380"/>
        <v>theater</v>
      </c>
      <c r="R4088" s="27" t="str">
        <f t="shared" si="381"/>
        <v>plays</v>
      </c>
      <c r="S4088" s="14">
        <f t="shared" si="382"/>
        <v>42304.732627314814</v>
      </c>
      <c r="T4088" s="14">
        <f t="shared" si="383"/>
        <v>42328.958333333336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5">
        <v>9600</v>
      </c>
      <c r="E4089" s="5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>
        <f t="shared" si="379"/>
        <v>0</v>
      </c>
      <c r="Q4089" s="27" t="str">
        <f t="shared" si="380"/>
        <v>theater</v>
      </c>
      <c r="R4089" s="27" t="str">
        <f t="shared" si="381"/>
        <v>plays</v>
      </c>
      <c r="S4089" s="14">
        <f t="shared" si="382"/>
        <v>42538.53456018518</v>
      </c>
      <c r="T4089" s="14">
        <f t="shared" si="383"/>
        <v>42568.53456018518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5">
        <v>2000</v>
      </c>
      <c r="E4090" s="5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11</v>
      </c>
      <c r="P4090" s="5">
        <f t="shared" si="379"/>
        <v>72</v>
      </c>
      <c r="Q4090" s="27" t="str">
        <f t="shared" si="380"/>
        <v>theater</v>
      </c>
      <c r="R4090" s="27" t="str">
        <f t="shared" si="381"/>
        <v>plays</v>
      </c>
      <c r="S4090" s="14">
        <f t="shared" si="382"/>
        <v>41990.40421296296</v>
      </c>
      <c r="T4090" s="14">
        <f t="shared" si="383"/>
        <v>42020.226388888892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5">
        <v>5000</v>
      </c>
      <c r="E4091" s="5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5</v>
      </c>
      <c r="P4091" s="5">
        <f t="shared" si="379"/>
        <v>30</v>
      </c>
      <c r="Q4091" s="27" t="str">
        <f t="shared" si="380"/>
        <v>theater</v>
      </c>
      <c r="R4091" s="27" t="str">
        <f t="shared" si="381"/>
        <v>plays</v>
      </c>
      <c r="S4091" s="14">
        <f t="shared" si="382"/>
        <v>42122.524166666662</v>
      </c>
      <c r="T4091" s="14">
        <f t="shared" si="383"/>
        <v>42155.524305555555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5">
        <v>1000</v>
      </c>
      <c r="E4092" s="5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</v>
      </c>
      <c r="P4092" s="5">
        <f t="shared" si="379"/>
        <v>10.67</v>
      </c>
      <c r="Q4092" s="27" t="str">
        <f t="shared" si="380"/>
        <v>theater</v>
      </c>
      <c r="R4092" s="27" t="str">
        <f t="shared" si="381"/>
        <v>plays</v>
      </c>
      <c r="S4092" s="14">
        <f t="shared" si="382"/>
        <v>42209.464548611104</v>
      </c>
      <c r="T4092" s="14">
        <f t="shared" si="383"/>
        <v>42223.416666666664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5">
        <v>1600</v>
      </c>
      <c r="E4093" s="5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13</v>
      </c>
      <c r="P4093" s="5">
        <f t="shared" si="379"/>
        <v>25.5</v>
      </c>
      <c r="Q4093" s="27" t="str">
        <f t="shared" si="380"/>
        <v>theater</v>
      </c>
      <c r="R4093" s="27" t="str">
        <f t="shared" si="381"/>
        <v>plays</v>
      </c>
      <c r="S4093" s="14">
        <f t="shared" si="382"/>
        <v>41990.298043981478</v>
      </c>
      <c r="T4093" s="14">
        <f t="shared" si="383"/>
        <v>42020.298043981478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5">
        <v>110000</v>
      </c>
      <c r="E4094" s="5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0</v>
      </c>
      <c r="P4094" s="5">
        <f t="shared" si="379"/>
        <v>20</v>
      </c>
      <c r="Q4094" s="27" t="str">
        <f t="shared" si="380"/>
        <v>theater</v>
      </c>
      <c r="R4094" s="27" t="str">
        <f t="shared" si="381"/>
        <v>plays</v>
      </c>
      <c r="S4094" s="14">
        <f t="shared" si="382"/>
        <v>42038.986655092587</v>
      </c>
      <c r="T4094" s="14">
        <f t="shared" si="383"/>
        <v>42098.94498842593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5">
        <v>2500</v>
      </c>
      <c r="E4095" s="5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</v>
      </c>
      <c r="P4095" s="5">
        <f t="shared" si="379"/>
        <v>15</v>
      </c>
      <c r="Q4095" s="27" t="str">
        <f t="shared" si="380"/>
        <v>theater</v>
      </c>
      <c r="R4095" s="27" t="str">
        <f t="shared" si="381"/>
        <v>plays</v>
      </c>
      <c r="S4095" s="14">
        <f t="shared" si="382"/>
        <v>42178.607557870368</v>
      </c>
      <c r="T4095" s="14">
        <f t="shared" si="383"/>
        <v>42238.607557870368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5">
        <v>2000</v>
      </c>
      <c r="E4096" s="5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37</v>
      </c>
      <c r="P4096" s="5">
        <f t="shared" si="379"/>
        <v>91.25</v>
      </c>
      <c r="Q4096" s="27" t="str">
        <f t="shared" si="380"/>
        <v>theater</v>
      </c>
      <c r="R4096" s="27" t="str">
        <f t="shared" si="381"/>
        <v>plays</v>
      </c>
      <c r="S4096" s="14">
        <f t="shared" si="382"/>
        <v>41889.878472222219</v>
      </c>
      <c r="T4096" s="14">
        <f t="shared" si="383"/>
        <v>41933.999305555553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5">
        <v>30000</v>
      </c>
      <c r="E4097" s="5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3</v>
      </c>
      <c r="P4097" s="5">
        <f t="shared" si="379"/>
        <v>800</v>
      </c>
      <c r="Q4097" s="27" t="str">
        <f t="shared" si="380"/>
        <v>theater</v>
      </c>
      <c r="R4097" s="27" t="str">
        <f t="shared" si="381"/>
        <v>plays</v>
      </c>
      <c r="S4097" s="14">
        <f t="shared" si="382"/>
        <v>42692.823495370372</v>
      </c>
      <c r="T4097" s="14">
        <f t="shared" si="383"/>
        <v>42722.823495370372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5">
        <v>3500</v>
      </c>
      <c r="E4098" s="5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</v>
      </c>
      <c r="P4098" s="5">
        <f t="shared" si="379"/>
        <v>80</v>
      </c>
      <c r="Q4098" s="27" t="str">
        <f t="shared" si="380"/>
        <v>theater</v>
      </c>
      <c r="R4098" s="27" t="str">
        <f t="shared" si="381"/>
        <v>plays</v>
      </c>
      <c r="S4098" s="14">
        <f t="shared" si="382"/>
        <v>42750.321979166663</v>
      </c>
      <c r="T4098" s="14">
        <f t="shared" si="383"/>
        <v>42794.160416666658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5">
        <v>10000</v>
      </c>
      <c r="E4099" s="5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ROUND(E4099/D4099,2)*100</f>
        <v>0</v>
      </c>
      <c r="P4099" s="5">
        <f t="shared" ref="P4099:P4115" si="385">IF(L4099=0,0,ROUND(E4099/L4099,2))</f>
        <v>0</v>
      </c>
      <c r="Q4099" s="27" t="str">
        <f t="shared" ref="Q4099:Q4115" si="386">IF((FIND("/",N4099,1)&gt;0),
LEFT(N4099,(FIND("/",N4099,1)-1)),N4099)</f>
        <v>theater</v>
      </c>
      <c r="R4099" s="27" t="str">
        <f t="shared" ref="R4099:R4115" si="387">IF((FIND("/",N4099,1)&gt;0),
RIGHT(N4099,(LEN(N4099)-1-LEN(Q4099))),"")</f>
        <v>plays</v>
      </c>
      <c r="S4099" s="14">
        <f t="shared" ref="S4099:S4115" si="388">(((J4099/60)/60)/24)+DATE(1970,1,1)+(-5/24)</f>
        <v>42344.616168981483</v>
      </c>
      <c r="T4099" s="14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5">
        <v>75000</v>
      </c>
      <c r="E4100" s="5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>
        <f t="shared" si="385"/>
        <v>0</v>
      </c>
      <c r="Q4100" s="27" t="str">
        <f t="shared" si="386"/>
        <v>theater</v>
      </c>
      <c r="R4100" s="27" t="str">
        <f t="shared" si="387"/>
        <v>plays</v>
      </c>
      <c r="S4100" s="14">
        <f t="shared" si="388"/>
        <v>42495.51385416666</v>
      </c>
      <c r="T4100" s="14">
        <f t="shared" si="389"/>
        <v>42525.51385416666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5">
        <v>4500</v>
      </c>
      <c r="E4101" s="5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</v>
      </c>
      <c r="P4101" s="5">
        <f t="shared" si="385"/>
        <v>50</v>
      </c>
      <c r="Q4101" s="27" t="str">
        <f t="shared" si="386"/>
        <v>theater</v>
      </c>
      <c r="R4101" s="27" t="str">
        <f t="shared" si="387"/>
        <v>plays</v>
      </c>
      <c r="S4101" s="14">
        <f t="shared" si="388"/>
        <v>42570.642048611109</v>
      </c>
      <c r="T4101" s="14">
        <f t="shared" si="389"/>
        <v>42615.642048611109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5">
        <v>270</v>
      </c>
      <c r="E4102" s="5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>
        <f t="shared" si="385"/>
        <v>0</v>
      </c>
      <c r="Q4102" s="27" t="str">
        <f t="shared" si="386"/>
        <v>theater</v>
      </c>
      <c r="R4102" s="27" t="str">
        <f t="shared" si="387"/>
        <v>plays</v>
      </c>
      <c r="S4102" s="14">
        <f t="shared" si="388"/>
        <v>41926.916550925926</v>
      </c>
      <c r="T4102" s="14">
        <f t="shared" si="389"/>
        <v>41936.916550925926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5">
        <v>600</v>
      </c>
      <c r="E4103" s="5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>
        <f t="shared" si="385"/>
        <v>0</v>
      </c>
      <c r="Q4103" s="27" t="str">
        <f t="shared" si="386"/>
        <v>theater</v>
      </c>
      <c r="R4103" s="27" t="str">
        <f t="shared" si="387"/>
        <v>plays</v>
      </c>
      <c r="S4103" s="14">
        <f t="shared" si="388"/>
        <v>42730.695393518516</v>
      </c>
      <c r="T4103" s="14">
        <f t="shared" si="389"/>
        <v>42760.695393518516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5">
        <v>500</v>
      </c>
      <c r="E4104" s="5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</v>
      </c>
      <c r="P4104" s="5">
        <f t="shared" si="385"/>
        <v>22.83</v>
      </c>
      <c r="Q4104" s="27" t="str">
        <f t="shared" si="386"/>
        <v>theater</v>
      </c>
      <c r="R4104" s="27" t="str">
        <f t="shared" si="387"/>
        <v>plays</v>
      </c>
      <c r="S4104" s="14">
        <f t="shared" si="388"/>
        <v>42475.639733796292</v>
      </c>
      <c r="T4104" s="14">
        <f t="shared" si="389"/>
        <v>42505.639733796292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5">
        <v>1000</v>
      </c>
      <c r="E4105" s="5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5">
        <f t="shared" si="385"/>
        <v>16.670000000000002</v>
      </c>
      <c r="Q4105" s="27" t="str">
        <f t="shared" si="386"/>
        <v>theater</v>
      </c>
      <c r="R4105" s="27" t="str">
        <f t="shared" si="387"/>
        <v>plays</v>
      </c>
      <c r="S4105" s="14">
        <f t="shared" si="388"/>
        <v>42188.624606481484</v>
      </c>
      <c r="T4105" s="14">
        <f t="shared" si="389"/>
        <v>42242.563888888886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5">
        <v>3000</v>
      </c>
      <c r="E4106" s="5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</v>
      </c>
      <c r="P4106" s="5">
        <f t="shared" si="385"/>
        <v>45.79</v>
      </c>
      <c r="Q4106" s="27" t="str">
        <f t="shared" si="386"/>
        <v>theater</v>
      </c>
      <c r="R4106" s="27" t="str">
        <f t="shared" si="387"/>
        <v>plays</v>
      </c>
      <c r="S4106" s="14">
        <f t="shared" si="388"/>
        <v>42640.069837962961</v>
      </c>
      <c r="T4106" s="14">
        <f t="shared" si="389"/>
        <v>42670.069837962961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5">
        <v>33000</v>
      </c>
      <c r="E4107" s="5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7.0000000000000009</v>
      </c>
      <c r="P4107" s="5">
        <f t="shared" si="385"/>
        <v>383.33</v>
      </c>
      <c r="Q4107" s="27" t="str">
        <f t="shared" si="386"/>
        <v>theater</v>
      </c>
      <c r="R4107" s="27" t="str">
        <f t="shared" si="387"/>
        <v>plays</v>
      </c>
      <c r="S4107" s="14">
        <f t="shared" si="388"/>
        <v>42696.802187499998</v>
      </c>
      <c r="T4107" s="14">
        <f t="shared" si="389"/>
        <v>42729.802187499998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5">
        <v>5000</v>
      </c>
      <c r="E4108" s="5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71</v>
      </c>
      <c r="P4108" s="5">
        <f t="shared" si="385"/>
        <v>106.97</v>
      </c>
      <c r="Q4108" s="27" t="str">
        <f t="shared" si="386"/>
        <v>theater</v>
      </c>
      <c r="R4108" s="27" t="str">
        <f t="shared" si="387"/>
        <v>plays</v>
      </c>
      <c r="S4108" s="14">
        <f t="shared" si="388"/>
        <v>42052.841041666667</v>
      </c>
      <c r="T4108" s="14">
        <f t="shared" si="389"/>
        <v>42095.833333333336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5">
        <v>2000</v>
      </c>
      <c r="E4109" s="5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</v>
      </c>
      <c r="P4109" s="5">
        <f t="shared" si="385"/>
        <v>10.25</v>
      </c>
      <c r="Q4109" s="27" t="str">
        <f t="shared" si="386"/>
        <v>theater</v>
      </c>
      <c r="R4109" s="27" t="str">
        <f t="shared" si="387"/>
        <v>plays</v>
      </c>
      <c r="S4109" s="14">
        <f t="shared" si="388"/>
        <v>41883.708344907405</v>
      </c>
      <c r="T4109" s="14">
        <f t="shared" si="389"/>
        <v>41906.708344907405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5">
        <v>3000</v>
      </c>
      <c r="E4110" s="5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2</v>
      </c>
      <c r="P4110" s="5">
        <f t="shared" si="385"/>
        <v>59</v>
      </c>
      <c r="Q4110" s="27" t="str">
        <f t="shared" si="386"/>
        <v>theater</v>
      </c>
      <c r="R4110" s="27" t="str">
        <f t="shared" si="387"/>
        <v>plays</v>
      </c>
      <c r="S4110" s="14">
        <f t="shared" si="388"/>
        <v>42766.823344907411</v>
      </c>
      <c r="T4110" s="14">
        <f t="shared" si="389"/>
        <v>42796.999999999993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5">
        <v>500</v>
      </c>
      <c r="E4111" s="5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>
        <f t="shared" si="385"/>
        <v>0</v>
      </c>
      <c r="Q4111" s="27" t="str">
        <f t="shared" si="386"/>
        <v>theater</v>
      </c>
      <c r="R4111" s="27" t="str">
        <f t="shared" si="387"/>
        <v>plays</v>
      </c>
      <c r="S4111" s="14">
        <f t="shared" si="388"/>
        <v>42307.331064814811</v>
      </c>
      <c r="T4111" s="14">
        <f t="shared" si="389"/>
        <v>42337.372731481482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5">
        <v>300</v>
      </c>
      <c r="E4112" s="5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28.999999999999996</v>
      </c>
      <c r="P4112" s="5">
        <f t="shared" si="385"/>
        <v>14.33</v>
      </c>
      <c r="Q4112" s="27" t="str">
        <f t="shared" si="386"/>
        <v>theater</v>
      </c>
      <c r="R4112" s="27" t="str">
        <f t="shared" si="387"/>
        <v>plays</v>
      </c>
      <c r="S4112" s="14">
        <f t="shared" si="388"/>
        <v>42512.418414351843</v>
      </c>
      <c r="T4112" s="14">
        <f t="shared" si="389"/>
        <v>42572.418414351843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5">
        <v>3000</v>
      </c>
      <c r="E4113" s="5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</v>
      </c>
      <c r="P4113" s="5">
        <f t="shared" si="385"/>
        <v>15.67</v>
      </c>
      <c r="Q4113" s="27" t="str">
        <f t="shared" si="386"/>
        <v>theater</v>
      </c>
      <c r="R4113" s="27" t="str">
        <f t="shared" si="387"/>
        <v>plays</v>
      </c>
      <c r="S4113" s="14">
        <f t="shared" si="388"/>
        <v>42028.927546296291</v>
      </c>
      <c r="T4113" s="14">
        <f t="shared" si="389"/>
        <v>42058.927546296291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5">
        <v>2500</v>
      </c>
      <c r="E4114" s="5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</v>
      </c>
      <c r="P4114" s="5">
        <f t="shared" si="385"/>
        <v>1</v>
      </c>
      <c r="Q4114" s="27" t="str">
        <f t="shared" si="386"/>
        <v>theater</v>
      </c>
      <c r="R4114" s="27" t="str">
        <f t="shared" si="387"/>
        <v>plays</v>
      </c>
      <c r="S4114" s="14">
        <f t="shared" si="388"/>
        <v>42400.738263888888</v>
      </c>
      <c r="T4114" s="14">
        <f t="shared" si="389"/>
        <v>42427.791666666664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5">
        <v>1500</v>
      </c>
      <c r="E4115" s="5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</v>
      </c>
      <c r="P4115" s="5">
        <f t="shared" si="385"/>
        <v>1</v>
      </c>
      <c r="Q4115" s="27" t="str">
        <f t="shared" si="386"/>
        <v>theater</v>
      </c>
      <c r="R4115" s="27" t="str">
        <f t="shared" si="387"/>
        <v>plays</v>
      </c>
      <c r="S4115" s="14">
        <f t="shared" si="388"/>
        <v>42358.364849537036</v>
      </c>
      <c r="T4115" s="14">
        <f t="shared" si="389"/>
        <v>42377.06527777778</v>
      </c>
    </row>
  </sheetData>
  <autoFilter ref="A1:T4115" xr:uid="{BF6879BF-2461-47AD-9FC5-DF79A66489D8}"/>
  <conditionalFormatting sqref="F2:F4115">
    <cfRule type="cellIs" dxfId="29" priority="6" operator="equal">
      <formula>"live"</formula>
    </cfRule>
    <cfRule type="cellIs" dxfId="28" priority="7" operator="equal">
      <formula>"canceled"</formula>
    </cfRule>
    <cfRule type="cellIs" dxfId="27" priority="8" operator="equal">
      <formula>"successful"</formula>
    </cfRule>
    <cfRule type="cellIs" dxfId="26" priority="9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5AE5-9EBB-4FDC-83DD-211BAC10F6A6}">
  <sheetPr>
    <tabColor rgb="FF00B0F0"/>
  </sheetPr>
  <dimension ref="A2:G15"/>
  <sheetViews>
    <sheetView zoomScale="98" zoomScaleNormal="98" workbookViewId="0">
      <selection activeCell="G21" sqref="G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9.7109375" customWidth="1"/>
    <col min="8" max="8" width="13.5703125" bestFit="1" customWidth="1"/>
    <col min="9" max="9" width="16.2851562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</cols>
  <sheetData>
    <row r="2" spans="1:7" x14ac:dyDescent="0.25">
      <c r="A2" s="3" t="s">
        <v>8223</v>
      </c>
      <c r="B2" t="s">
        <v>8313</v>
      </c>
    </row>
    <row r="4" spans="1:7" x14ac:dyDescent="0.25">
      <c r="A4" s="3" t="s">
        <v>8323</v>
      </c>
      <c r="B4" s="3" t="s">
        <v>8306</v>
      </c>
      <c r="G4" s="31" t="s">
        <v>8402</v>
      </c>
    </row>
    <row r="5" spans="1:7" x14ac:dyDescent="0.25">
      <c r="A5" s="3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  <c r="G5" s="31"/>
    </row>
    <row r="6" spans="1:7" x14ac:dyDescent="0.25">
      <c r="A6" s="4" t="s">
        <v>8314</v>
      </c>
      <c r="B6" s="13">
        <v>300</v>
      </c>
      <c r="C6" s="13">
        <v>180</v>
      </c>
      <c r="D6" s="13">
        <v>40</v>
      </c>
      <c r="E6" s="13"/>
      <c r="F6" s="13">
        <v>520</v>
      </c>
      <c r="G6" s="30">
        <v>0.13729977116704806</v>
      </c>
    </row>
    <row r="7" spans="1:7" x14ac:dyDescent="0.25">
      <c r="A7" s="4" t="s">
        <v>8315</v>
      </c>
      <c r="B7" s="13">
        <v>34</v>
      </c>
      <c r="C7" s="13">
        <v>140</v>
      </c>
      <c r="D7" s="13">
        <v>20</v>
      </c>
      <c r="E7" s="13">
        <v>6</v>
      </c>
      <c r="F7" s="13">
        <v>200</v>
      </c>
      <c r="G7" s="26">
        <v>1.5560640732265447E-2</v>
      </c>
    </row>
    <row r="8" spans="1:7" x14ac:dyDescent="0.25">
      <c r="A8" s="4" t="s">
        <v>8316</v>
      </c>
      <c r="B8" s="13">
        <v>80</v>
      </c>
      <c r="C8" s="13">
        <v>140</v>
      </c>
      <c r="D8" s="13"/>
      <c r="E8" s="13"/>
      <c r="F8" s="13">
        <v>220</v>
      </c>
      <c r="G8" s="26">
        <v>3.6613272311212815E-2</v>
      </c>
    </row>
    <row r="9" spans="1:7" x14ac:dyDescent="0.25">
      <c r="A9" s="4" t="s">
        <v>8317</v>
      </c>
      <c r="B9" s="13"/>
      <c r="C9" s="13"/>
      <c r="D9" s="13">
        <v>24</v>
      </c>
      <c r="E9" s="13"/>
      <c r="F9" s="13">
        <v>24</v>
      </c>
      <c r="G9" s="26">
        <v>0</v>
      </c>
    </row>
    <row r="10" spans="1:7" x14ac:dyDescent="0.25">
      <c r="A10" s="4" t="s">
        <v>8318</v>
      </c>
      <c r="B10" s="13">
        <v>540</v>
      </c>
      <c r="C10" s="13">
        <v>120</v>
      </c>
      <c r="D10" s="13">
        <v>20</v>
      </c>
      <c r="E10" s="13">
        <v>20</v>
      </c>
      <c r="F10" s="13">
        <v>700</v>
      </c>
      <c r="G10" s="30">
        <v>0.24713958810068651</v>
      </c>
    </row>
    <row r="11" spans="1:7" x14ac:dyDescent="0.25">
      <c r="A11" s="4" t="s">
        <v>8319</v>
      </c>
      <c r="B11" s="13">
        <v>103</v>
      </c>
      <c r="C11" s="13">
        <v>117</v>
      </c>
      <c r="D11" s="13"/>
      <c r="E11" s="13"/>
      <c r="F11" s="13">
        <v>220</v>
      </c>
      <c r="G11" s="26">
        <v>4.7139588100686497E-2</v>
      </c>
    </row>
    <row r="12" spans="1:7" x14ac:dyDescent="0.25">
      <c r="A12" s="4" t="s">
        <v>8320</v>
      </c>
      <c r="B12" s="13">
        <v>80</v>
      </c>
      <c r="C12" s="13">
        <v>127</v>
      </c>
      <c r="D12" s="13">
        <v>30</v>
      </c>
      <c r="E12" s="13"/>
      <c r="F12" s="13">
        <v>237</v>
      </c>
      <c r="G12" s="26">
        <v>3.6613272311212815E-2</v>
      </c>
    </row>
    <row r="13" spans="1:7" x14ac:dyDescent="0.25">
      <c r="A13" s="4" t="s">
        <v>8321</v>
      </c>
      <c r="B13" s="13">
        <v>209</v>
      </c>
      <c r="C13" s="13">
        <v>213</v>
      </c>
      <c r="D13" s="13">
        <v>178</v>
      </c>
      <c r="E13" s="13"/>
      <c r="F13" s="13">
        <v>600</v>
      </c>
      <c r="G13" s="26">
        <v>9.5652173913043481E-2</v>
      </c>
    </row>
    <row r="14" spans="1:7" x14ac:dyDescent="0.25">
      <c r="A14" s="4" t="s">
        <v>8322</v>
      </c>
      <c r="B14" s="13">
        <v>839</v>
      </c>
      <c r="C14" s="13">
        <v>493</v>
      </c>
      <c r="D14" s="13">
        <v>37</v>
      </c>
      <c r="E14" s="13">
        <v>24</v>
      </c>
      <c r="F14" s="13">
        <v>1393</v>
      </c>
      <c r="G14" s="30">
        <v>0.38398169336384441</v>
      </c>
    </row>
    <row r="15" spans="1:7" x14ac:dyDescent="0.25">
      <c r="A15" s="4" t="s">
        <v>8307</v>
      </c>
      <c r="B15" s="13">
        <v>2185</v>
      </c>
      <c r="C15" s="13">
        <v>1530</v>
      </c>
      <c r="D15" s="13">
        <v>349</v>
      </c>
      <c r="E15" s="13">
        <v>50</v>
      </c>
      <c r="F15" s="13">
        <v>4114</v>
      </c>
      <c r="G15" s="29">
        <f>SUM(G6:G14)</f>
        <v>1</v>
      </c>
    </row>
  </sheetData>
  <mergeCells count="1">
    <mergeCell ref="G4:G5"/>
  </mergeCell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B7897-D230-40AB-AAB6-CAFDA99830A2}">
  <sheetPr>
    <tabColor rgb="FF00B0F0"/>
  </sheetPr>
  <dimension ref="A1:K47"/>
  <sheetViews>
    <sheetView zoomScale="84" zoomScaleNormal="84" workbookViewId="0">
      <selection activeCell="F2" sqref="F2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8223</v>
      </c>
      <c r="B1" t="s">
        <v>8313</v>
      </c>
    </row>
    <row r="2" spans="1:6" x14ac:dyDescent="0.25">
      <c r="A2" s="3" t="s">
        <v>8311</v>
      </c>
      <c r="B2" t="s">
        <v>8313</v>
      </c>
    </row>
    <row r="4" spans="1:6" x14ac:dyDescent="0.25">
      <c r="A4" s="3" t="s">
        <v>8323</v>
      </c>
      <c r="B4" s="3" t="s">
        <v>8306</v>
      </c>
    </row>
    <row r="5" spans="1:6" x14ac:dyDescent="0.25">
      <c r="A5" s="3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25">
      <c r="A6" s="4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4" t="s">
        <v>8325</v>
      </c>
      <c r="B7" s="13"/>
      <c r="C7" s="13"/>
      <c r="D7" s="13">
        <v>20</v>
      </c>
      <c r="E7" s="13"/>
      <c r="F7" s="13">
        <v>20</v>
      </c>
    </row>
    <row r="8" spans="1:6" x14ac:dyDescent="0.25">
      <c r="A8" s="4" t="s">
        <v>8326</v>
      </c>
      <c r="B8" s="13"/>
      <c r="C8" s="13"/>
      <c r="D8" s="13">
        <v>24</v>
      </c>
      <c r="E8" s="13"/>
      <c r="F8" s="13">
        <v>24</v>
      </c>
    </row>
    <row r="9" spans="1:6" x14ac:dyDescent="0.25">
      <c r="A9" s="4" t="s">
        <v>8327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4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4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4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4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4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4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4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11" x14ac:dyDescent="0.25">
      <c r="A17" s="4" t="s">
        <v>8335</v>
      </c>
      <c r="B17" s="13"/>
      <c r="C17" s="13">
        <v>20</v>
      </c>
      <c r="D17" s="13"/>
      <c r="E17" s="13"/>
      <c r="F17" s="13">
        <v>20</v>
      </c>
    </row>
    <row r="18" spans="1:11" x14ac:dyDescent="0.25">
      <c r="A18" s="4" t="s">
        <v>8336</v>
      </c>
      <c r="B18" s="13">
        <v>140</v>
      </c>
      <c r="C18" s="13"/>
      <c r="D18" s="13"/>
      <c r="E18" s="13"/>
      <c r="F18" s="13">
        <v>140</v>
      </c>
    </row>
    <row r="19" spans="1:11" x14ac:dyDescent="0.25">
      <c r="A19" s="4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11" x14ac:dyDescent="0.25">
      <c r="A20" s="4" t="s">
        <v>8338</v>
      </c>
      <c r="B20" s="13"/>
      <c r="C20" s="13">
        <v>60</v>
      </c>
      <c r="D20" s="13"/>
      <c r="E20" s="13"/>
      <c r="F20" s="13">
        <v>60</v>
      </c>
    </row>
    <row r="21" spans="1:11" x14ac:dyDescent="0.25">
      <c r="A21" s="4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11" x14ac:dyDescent="0.25">
      <c r="A22" s="4" t="s">
        <v>8340</v>
      </c>
      <c r="B22" s="13">
        <v>20</v>
      </c>
      <c r="C22" s="13"/>
      <c r="D22" s="13"/>
      <c r="E22" s="13"/>
      <c r="F22" s="13">
        <v>20</v>
      </c>
    </row>
    <row r="23" spans="1:11" x14ac:dyDescent="0.25">
      <c r="A23" s="4" t="s">
        <v>8341</v>
      </c>
      <c r="B23" s="13"/>
      <c r="C23" s="13">
        <v>40</v>
      </c>
      <c r="D23" s="13"/>
      <c r="E23" s="13"/>
      <c r="F23" s="13">
        <v>40</v>
      </c>
    </row>
    <row r="24" spans="1:11" x14ac:dyDescent="0.25">
      <c r="A24" s="4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11" x14ac:dyDescent="0.25">
      <c r="A25" s="4" t="s">
        <v>8343</v>
      </c>
      <c r="B25" s="13"/>
      <c r="C25" s="13">
        <v>20</v>
      </c>
      <c r="D25" s="13"/>
      <c r="E25" s="13"/>
      <c r="F25" s="13">
        <v>20</v>
      </c>
    </row>
    <row r="26" spans="1:11" x14ac:dyDescent="0.25">
      <c r="A26" s="4" t="s">
        <v>8344</v>
      </c>
      <c r="B26" s="13">
        <v>60</v>
      </c>
      <c r="C26" s="13"/>
      <c r="D26" s="13"/>
      <c r="E26" s="13"/>
      <c r="F26" s="13">
        <v>60</v>
      </c>
    </row>
    <row r="27" spans="1:11" x14ac:dyDescent="0.25">
      <c r="A27" s="4" t="s">
        <v>8345</v>
      </c>
      <c r="B27" s="13"/>
      <c r="C27" s="13">
        <v>20</v>
      </c>
      <c r="D27" s="13"/>
      <c r="E27" s="13"/>
      <c r="F27" s="13">
        <v>20</v>
      </c>
    </row>
    <row r="28" spans="1:11" x14ac:dyDescent="0.25">
      <c r="A28" s="4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11" x14ac:dyDescent="0.25">
      <c r="A29" s="4" t="s">
        <v>8347</v>
      </c>
      <c r="B29" s="13"/>
      <c r="C29" s="13">
        <v>20</v>
      </c>
      <c r="D29" s="13"/>
      <c r="E29" s="13"/>
      <c r="F29" s="13">
        <v>20</v>
      </c>
    </row>
    <row r="30" spans="1:11" x14ac:dyDescent="0.25">
      <c r="A30" s="4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  <c r="K30" s="23"/>
    </row>
    <row r="31" spans="1:11" x14ac:dyDescent="0.25">
      <c r="A31" s="4" t="s">
        <v>8349</v>
      </c>
      <c r="B31" s="13">
        <v>40</v>
      </c>
      <c r="C31" s="13"/>
      <c r="D31" s="13"/>
      <c r="E31" s="13"/>
      <c r="F31" s="13">
        <v>40</v>
      </c>
    </row>
    <row r="32" spans="1:11" x14ac:dyDescent="0.25">
      <c r="A32" s="4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4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4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4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4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4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4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4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4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4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4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4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4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4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4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4" t="s">
        <v>8307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B966B-0E9A-4628-83ED-66435C39A317}">
  <sheetPr>
    <tabColor rgb="FF00B0F0"/>
  </sheetPr>
  <dimension ref="A1:E18"/>
  <sheetViews>
    <sheetView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3" t="s">
        <v>8311</v>
      </c>
      <c r="B1" t="s">
        <v>8313</v>
      </c>
    </row>
    <row r="2" spans="1:5" x14ac:dyDescent="0.25">
      <c r="A2" s="3" t="s">
        <v>8379</v>
      </c>
      <c r="B2" t="s">
        <v>8313</v>
      </c>
    </row>
    <row r="4" spans="1:5" x14ac:dyDescent="0.25">
      <c r="A4" s="3" t="s">
        <v>8323</v>
      </c>
      <c r="B4" s="3" t="s">
        <v>8306</v>
      </c>
    </row>
    <row r="5" spans="1:5" x14ac:dyDescent="0.25">
      <c r="A5" s="3" t="s">
        <v>8308</v>
      </c>
      <c r="B5" t="s">
        <v>8219</v>
      </c>
      <c r="C5" t="s">
        <v>8221</v>
      </c>
      <c r="D5" t="s">
        <v>8220</v>
      </c>
      <c r="E5" t="s">
        <v>8307</v>
      </c>
    </row>
    <row r="6" spans="1:5" x14ac:dyDescent="0.25">
      <c r="A6" s="15" t="s">
        <v>8372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25">
      <c r="A7" s="15" t="s">
        <v>8373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25">
      <c r="A8" s="15" t="s">
        <v>8374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25">
      <c r="A9" s="15" t="s">
        <v>8375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25">
      <c r="A10" s="15" t="s">
        <v>8376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25">
      <c r="A11" s="15" t="s">
        <v>8377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25">
      <c r="A12" s="15" t="s">
        <v>8378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25">
      <c r="A13" s="15" t="s">
        <v>8367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25">
      <c r="A14" s="15" t="s">
        <v>8368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25">
      <c r="A15" s="15" t="s">
        <v>8369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25">
      <c r="A16" s="15" t="s">
        <v>8370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25">
      <c r="A17" s="15" t="s">
        <v>8371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25">
      <c r="A18" s="15" t="s">
        <v>8307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4586-80E8-4C52-9EAC-2930A7898453}">
  <sheetPr>
    <tabColor rgb="FF00B0F0"/>
  </sheetPr>
  <dimension ref="A1:H13"/>
  <sheetViews>
    <sheetView zoomScaleNormal="100" workbookViewId="0">
      <selection activeCell="J13" sqref="J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9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1" t="s">
        <v>8387</v>
      </c>
    </row>
    <row r="2" spans="1:8" x14ac:dyDescent="0.25">
      <c r="A2" s="17" t="s">
        <v>8388</v>
      </c>
      <c r="B2" s="17">
        <f>COUNTIFS([0]!state,"successful",[0]!goal,"&lt;1000")</f>
        <v>322</v>
      </c>
      <c r="C2" s="17">
        <f>COUNTIFS([0]!state,"failed",[0]!goal,"&lt;1000")</f>
        <v>113</v>
      </c>
      <c r="D2" s="17">
        <f>COUNTIFS([0]!state,"canceled",[0]!goal,"&lt;1000")</f>
        <v>18</v>
      </c>
      <c r="E2" s="17">
        <f>SUM(B2:D2)</f>
        <v>453</v>
      </c>
      <c r="F2" s="18">
        <f t="shared" ref="F2:F13" si="0">B2/$E2</f>
        <v>0.71081677704194257</v>
      </c>
      <c r="G2" s="18">
        <f t="shared" ref="G2:G13" si="1">C2/$E2</f>
        <v>0.24944812362030905</v>
      </c>
      <c r="H2" s="18">
        <f t="shared" ref="H2:H13" si="2">D2/$E2</f>
        <v>3.9735099337748346E-2</v>
      </c>
    </row>
    <row r="3" spans="1:8" x14ac:dyDescent="0.25">
      <c r="A3" s="17" t="s">
        <v>8389</v>
      </c>
      <c r="B3" s="17">
        <f>COUNTIFS([0]!state,"successful",[0]!goal,"&gt;=1000",[0]!goal,"&lt;5000")</f>
        <v>932</v>
      </c>
      <c r="C3" s="17">
        <f>COUNTIFS([0]!state,"failed",[0]!goal,"&gt;=1000",[0]!goal,"&lt;5000")</f>
        <v>420</v>
      </c>
      <c r="D3" s="17">
        <f>COUNTIFS([0]!state,"canceled",[0]!goal,"&gt;=1000",[0]!goal,"&lt;5000")</f>
        <v>60</v>
      </c>
      <c r="E3" s="17">
        <f t="shared" ref="E3:E13" si="3">SUM(B3:D3)</f>
        <v>1412</v>
      </c>
      <c r="F3" s="18">
        <f t="shared" si="0"/>
        <v>0.66005665722379603</v>
      </c>
      <c r="G3" s="18">
        <f t="shared" si="1"/>
        <v>0.29745042492917845</v>
      </c>
      <c r="H3" s="18">
        <f t="shared" si="2"/>
        <v>4.2492917847025496E-2</v>
      </c>
    </row>
    <row r="4" spans="1:8" x14ac:dyDescent="0.25">
      <c r="A4" s="17" t="s">
        <v>8390</v>
      </c>
      <c r="B4" s="17">
        <f>COUNTIFS([0]!state,"successful",[0]!goal,"&gt;=5000",[0]!goal,"&lt;10000")</f>
        <v>381</v>
      </c>
      <c r="C4" s="17">
        <f>COUNTIFS([0]!state,"failed",[0]!goal,"&gt;=5000",[0]!goal,"&lt;10000")</f>
        <v>283</v>
      </c>
      <c r="D4" s="17">
        <f>COUNTIFS([0]!state,"canceled",[0]!goal,"&gt;=5000",[0]!goal,"&lt;10000")</f>
        <v>52</v>
      </c>
      <c r="E4" s="17">
        <f t="shared" si="3"/>
        <v>716</v>
      </c>
      <c r="F4" s="18">
        <f t="shared" si="0"/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 x14ac:dyDescent="0.25">
      <c r="A5" s="17" t="s">
        <v>8391</v>
      </c>
      <c r="B5" s="17">
        <f>COUNTIFS([0]!state,"successful",[0]!goal,"&gt;=10000",[0]!goal,"&lt;15000")</f>
        <v>168</v>
      </c>
      <c r="C5" s="17">
        <f>COUNTIFS([0]!state,"failed",[0]!goal,"&gt;=10000",[0]!goal,"&lt;15000")</f>
        <v>144</v>
      </c>
      <c r="D5" s="17">
        <f>COUNTIFS([0]!state,"canceled",[0]!goal,"&gt;=10000",[0]!goal,"&lt;15000")</f>
        <v>40</v>
      </c>
      <c r="E5" s="17">
        <f t="shared" si="3"/>
        <v>352</v>
      </c>
      <c r="F5" s="18">
        <f t="shared" si="0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 x14ac:dyDescent="0.25">
      <c r="A6" s="17" t="s">
        <v>8392</v>
      </c>
      <c r="B6" s="17">
        <f>COUNTIFS([0]!state,"successful",[0]!goal,"&gt;=15000",[0]!goal,"&lt;20000")</f>
        <v>94</v>
      </c>
      <c r="C6" s="17">
        <f>COUNTIFS([0]!state,"failed",[0]!goal,"&gt;=15000",[0]!goal,"&lt;20000")</f>
        <v>90</v>
      </c>
      <c r="D6" s="17">
        <f>COUNTIFS([0]!state,"canceled",[0]!goal,"&gt;=15000",[0]!goal,"&lt;20000")</f>
        <v>17</v>
      </c>
      <c r="E6" s="17">
        <f t="shared" si="3"/>
        <v>201</v>
      </c>
      <c r="F6" s="18">
        <f t="shared" si="0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 x14ac:dyDescent="0.25">
      <c r="A7" s="17" t="s">
        <v>8393</v>
      </c>
      <c r="B7" s="17">
        <f>COUNTIFS([0]!state,"successful",[0]!goal,"&gt;=20000",[0]!goal,"&lt;25000")</f>
        <v>62</v>
      </c>
      <c r="C7" s="17">
        <f>COUNTIFS([0]!state,"failed",[0]!goal,"&gt;=20000",[0]!goal,"&lt;25000")</f>
        <v>72</v>
      </c>
      <c r="D7" s="17">
        <f>COUNTIFS([0]!state,"canceled",[0]!goal,"&gt;=20000",[0]!goal,"&lt;25000")</f>
        <v>14</v>
      </c>
      <c r="E7" s="17">
        <f t="shared" si="3"/>
        <v>148</v>
      </c>
      <c r="F7" s="18">
        <f t="shared" si="0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 x14ac:dyDescent="0.25">
      <c r="A8" s="17" t="s">
        <v>8394</v>
      </c>
      <c r="B8" s="17">
        <f>COUNTIFS([0]!state,"successful",[0]!goal,"&gt;=25000",[0]!goal,"&lt;30000")</f>
        <v>55</v>
      </c>
      <c r="C8" s="17">
        <f>COUNTIFS([0]!state,"failed",[0]!goal,"&gt;=25000",[0]!goal,"&lt;30000")</f>
        <v>64</v>
      </c>
      <c r="D8" s="17">
        <f>COUNTIFS([0]!state,"canceled",[0]!goal,"&gt;=25000",[0]!goal,"&lt;30000")</f>
        <v>18</v>
      </c>
      <c r="E8" s="17">
        <f t="shared" si="3"/>
        <v>137</v>
      </c>
      <c r="F8" s="18">
        <f t="shared" si="0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 x14ac:dyDescent="0.25">
      <c r="A9" s="17" t="s">
        <v>8395</v>
      </c>
      <c r="B9" s="17">
        <f>COUNTIFS([0]!state,"successful",[0]!goal,"&gt;=30000",[0]!goal,"&lt;35000")</f>
        <v>32</v>
      </c>
      <c r="C9" s="17">
        <f>COUNTIFS([0]!state,"failed",[0]!goal,"&gt;=30000",[0]!goal,"&lt;35000")</f>
        <v>37</v>
      </c>
      <c r="D9" s="17">
        <f>COUNTIFS([0]!state,"canceled",[0]!goal,"&gt;=30000",[0]!goal,"&lt;35000")</f>
        <v>13</v>
      </c>
      <c r="E9" s="17">
        <f t="shared" si="3"/>
        <v>82</v>
      </c>
      <c r="F9" s="18">
        <f t="shared" si="0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 x14ac:dyDescent="0.25">
      <c r="A10" s="17" t="s">
        <v>8396</v>
      </c>
      <c r="B10" s="17">
        <f>COUNTIFS([0]!state,"successful",[0]!goal,"&gt;=35000",[0]!goal,"&lt;40000")</f>
        <v>26</v>
      </c>
      <c r="C10" s="17">
        <f>COUNTIFS([0]!state,"failed",[0]!goal,"&gt;=35000",[0]!goal,"&lt;40000")</f>
        <v>22</v>
      </c>
      <c r="D10" s="17">
        <f>COUNTIFS([0]!state,"canceled",[0]!goal,"&gt;=35000",[0]!goal,"&lt;40000")</f>
        <v>7</v>
      </c>
      <c r="E10" s="17">
        <f t="shared" si="3"/>
        <v>55</v>
      </c>
      <c r="F10" s="18">
        <f t="shared" si="0"/>
        <v>0.47272727272727272</v>
      </c>
      <c r="G10" s="18">
        <f t="shared" si="1"/>
        <v>0.4</v>
      </c>
      <c r="H10" s="18">
        <f t="shared" si="2"/>
        <v>0.12727272727272726</v>
      </c>
    </row>
    <row r="11" spans="1:8" x14ac:dyDescent="0.25">
      <c r="A11" s="17" t="s">
        <v>8397</v>
      </c>
      <c r="B11" s="17">
        <f>COUNTIFS([0]!state,"successful",[0]!goal,"&gt;=40000",[0]!goal,"&lt;45000")</f>
        <v>21</v>
      </c>
      <c r="C11" s="17">
        <f>COUNTIFS([0]!state,"failed",[0]!goal,"&gt;=40000",[0]!goal,"&lt;45000")</f>
        <v>16</v>
      </c>
      <c r="D11" s="17">
        <f>COUNTIFS([0]!state,"canceled",[0]!goal,"&gt;=40000",[0]!goal,"&lt;45000")</f>
        <v>6</v>
      </c>
      <c r="E11" s="17">
        <f t="shared" si="3"/>
        <v>43</v>
      </c>
      <c r="F11" s="18">
        <f t="shared" si="0"/>
        <v>0.48837209302325579</v>
      </c>
      <c r="G11" s="18">
        <f t="shared" si="1"/>
        <v>0.37209302325581395</v>
      </c>
      <c r="H11" s="18">
        <f t="shared" si="2"/>
        <v>0.13953488372093023</v>
      </c>
    </row>
    <row r="12" spans="1:8" x14ac:dyDescent="0.25">
      <c r="A12" s="17" t="s">
        <v>8398</v>
      </c>
      <c r="B12" s="17">
        <f>COUNTIFS([0]!state,"successful",[0]!goal,"&gt;=45000",[0]!goal,"&lt;50000")</f>
        <v>6</v>
      </c>
      <c r="C12" s="17">
        <f>COUNTIFS([0]!state,"failed",[0]!goal,"&gt;=45000",[0]!goal,"&lt;50000")</f>
        <v>11</v>
      </c>
      <c r="D12" s="17">
        <f>COUNTIFS([0]!state,"canceled",[0]!goal,"&gt;=45000",[0]!goal,"&lt;50000")</f>
        <v>4</v>
      </c>
      <c r="E12" s="17">
        <f t="shared" si="3"/>
        <v>21</v>
      </c>
      <c r="F12" s="18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x14ac:dyDescent="0.25">
      <c r="A13" s="17" t="s">
        <v>8399</v>
      </c>
      <c r="B13" s="17">
        <f>COUNTIFS([0]!state,"successful",[0]!goal,"&gt;=50000")</f>
        <v>86</v>
      </c>
      <c r="C13" s="17">
        <f>COUNTIFS([0]!state,"failed",[0]!goal,"&gt;=50000")</f>
        <v>258</v>
      </c>
      <c r="D13" s="17">
        <f>COUNTIFS([0]!state,"canceled",[0]!goal,"&gt;=50000")</f>
        <v>100</v>
      </c>
      <c r="E13" s="17">
        <f t="shared" si="3"/>
        <v>444</v>
      </c>
      <c r="F13" s="18">
        <f t="shared" si="0"/>
        <v>0.19369369369369369</v>
      </c>
      <c r="G13" s="18">
        <f t="shared" si="1"/>
        <v>0.58108108108108103</v>
      </c>
      <c r="H13" s="18">
        <f t="shared" si="2"/>
        <v>0.22522522522522523</v>
      </c>
    </row>
  </sheetData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57DD7-598C-477F-B852-17813F232F79}">
  <sheetPr>
    <tabColor rgb="FF99FFCC"/>
  </sheetPr>
  <dimension ref="A1:G31"/>
  <sheetViews>
    <sheetView topLeftCell="A3" zoomScale="86" zoomScaleNormal="86" workbookViewId="0">
      <selection activeCell="W8" sqref="W8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8.85546875" bestFit="1" customWidth="1"/>
    <col min="4" max="4" width="8.28515625" customWidth="1"/>
    <col min="5" max="5" width="7" customWidth="1"/>
    <col min="6" max="6" width="11.28515625" bestFit="1" customWidth="1"/>
    <col min="7" max="7" width="10.7109375" hidden="1" customWidth="1"/>
    <col min="8" max="8" width="7.85546875" bestFit="1" customWidth="1"/>
    <col min="9" max="9" width="6.28515625" bestFit="1" customWidth="1"/>
    <col min="10" max="10" width="12.7109375" bestFit="1" customWidth="1"/>
    <col min="11" max="11" width="11.140625" bestFit="1" customWidth="1"/>
  </cols>
  <sheetData>
    <row r="1" spans="1:6" x14ac:dyDescent="0.25">
      <c r="A1" s="3" t="s">
        <v>8223</v>
      </c>
      <c r="B1" t="s">
        <v>8313</v>
      </c>
    </row>
    <row r="3" spans="1:6" x14ac:dyDescent="0.25">
      <c r="A3" s="3" t="s">
        <v>8323</v>
      </c>
      <c r="B3" s="3" t="s">
        <v>8306</v>
      </c>
    </row>
    <row r="4" spans="1:6" x14ac:dyDescent="0.25">
      <c r="A4" s="3" t="s">
        <v>8308</v>
      </c>
      <c r="B4" t="s">
        <v>8219</v>
      </c>
      <c r="C4" t="s">
        <v>8220</v>
      </c>
      <c r="D4" t="s">
        <v>8221</v>
      </c>
      <c r="E4" t="s">
        <v>8222</v>
      </c>
      <c r="F4" t="s">
        <v>8307</v>
      </c>
    </row>
    <row r="5" spans="1:6" x14ac:dyDescent="0.25">
      <c r="A5" s="4" t="s">
        <v>8314</v>
      </c>
      <c r="B5" s="24">
        <v>0.57692307692307687</v>
      </c>
      <c r="C5" s="24">
        <v>7.6923076923076927E-2</v>
      </c>
      <c r="D5" s="24">
        <v>0.34615384615384615</v>
      </c>
      <c r="E5" s="24">
        <v>0</v>
      </c>
      <c r="F5" s="24">
        <v>1</v>
      </c>
    </row>
    <row r="6" spans="1:6" x14ac:dyDescent="0.25">
      <c r="A6" s="25" t="s">
        <v>8400</v>
      </c>
      <c r="B6" s="24">
        <v>0.45</v>
      </c>
      <c r="C6" s="24">
        <v>0.1</v>
      </c>
      <c r="D6" s="24">
        <v>0.45</v>
      </c>
      <c r="E6" s="24">
        <v>0</v>
      </c>
      <c r="F6" s="24">
        <v>1</v>
      </c>
    </row>
    <row r="7" spans="1:6" x14ac:dyDescent="0.25">
      <c r="A7" s="25" t="s">
        <v>8401</v>
      </c>
      <c r="B7" s="24">
        <v>1</v>
      </c>
      <c r="C7" s="24">
        <v>0</v>
      </c>
      <c r="D7" s="24">
        <v>0</v>
      </c>
      <c r="E7" s="24">
        <v>0</v>
      </c>
      <c r="F7" s="24">
        <v>1</v>
      </c>
    </row>
    <row r="8" spans="1:6" x14ac:dyDescent="0.25">
      <c r="A8" s="4" t="s">
        <v>8315</v>
      </c>
      <c r="B8" s="24">
        <v>0.17</v>
      </c>
      <c r="C8" s="24">
        <v>0.1</v>
      </c>
      <c r="D8" s="24">
        <v>0.7</v>
      </c>
      <c r="E8" s="24">
        <v>0.03</v>
      </c>
      <c r="F8" s="24">
        <v>1</v>
      </c>
    </row>
    <row r="9" spans="1:6" x14ac:dyDescent="0.25">
      <c r="A9" s="25" t="s">
        <v>8400</v>
      </c>
      <c r="B9" s="24">
        <v>0.10752688172043011</v>
      </c>
      <c r="C9" s="24">
        <v>0.10752688172043011</v>
      </c>
      <c r="D9" s="24">
        <v>0.75268817204301075</v>
      </c>
      <c r="E9" s="24">
        <v>3.2258064516129031E-2</v>
      </c>
      <c r="F9" s="24">
        <v>1</v>
      </c>
    </row>
    <row r="10" spans="1:6" x14ac:dyDescent="0.25">
      <c r="A10" s="25" t="s">
        <v>8401</v>
      </c>
      <c r="B10" s="24">
        <v>1</v>
      </c>
      <c r="C10" s="24">
        <v>0</v>
      </c>
      <c r="D10" s="24">
        <v>0</v>
      </c>
      <c r="E10" s="24">
        <v>0</v>
      </c>
      <c r="F10" s="24">
        <v>1</v>
      </c>
    </row>
    <row r="11" spans="1:6" x14ac:dyDescent="0.25">
      <c r="A11" s="4" t="s">
        <v>8316</v>
      </c>
      <c r="B11" s="24">
        <v>0.36363636363636365</v>
      </c>
      <c r="C11" s="24">
        <v>0</v>
      </c>
      <c r="D11" s="24">
        <v>0.63636363636363635</v>
      </c>
      <c r="E11" s="24">
        <v>0</v>
      </c>
      <c r="F11" s="24">
        <v>1</v>
      </c>
    </row>
    <row r="12" spans="1:6" x14ac:dyDescent="0.25">
      <c r="A12" s="25" t="s">
        <v>8400</v>
      </c>
      <c r="B12" s="24">
        <v>0.35483870967741937</v>
      </c>
      <c r="C12" s="24">
        <v>0</v>
      </c>
      <c r="D12" s="24">
        <v>0.64516129032258063</v>
      </c>
      <c r="E12" s="24">
        <v>0</v>
      </c>
      <c r="F12" s="24">
        <v>1</v>
      </c>
    </row>
    <row r="13" spans="1:6" x14ac:dyDescent="0.25">
      <c r="A13" s="25" t="s">
        <v>8401</v>
      </c>
      <c r="B13" s="24">
        <v>1</v>
      </c>
      <c r="C13" s="24">
        <v>0</v>
      </c>
      <c r="D13" s="24">
        <v>0</v>
      </c>
      <c r="E13" s="24">
        <v>0</v>
      </c>
      <c r="F13" s="24">
        <v>1</v>
      </c>
    </row>
    <row r="14" spans="1:6" x14ac:dyDescent="0.25">
      <c r="A14" s="4" t="s">
        <v>8317</v>
      </c>
      <c r="B14" s="24">
        <v>0</v>
      </c>
      <c r="C14" s="24">
        <v>1</v>
      </c>
      <c r="D14" s="24">
        <v>0</v>
      </c>
      <c r="E14" s="24">
        <v>0</v>
      </c>
      <c r="F14" s="24">
        <v>1</v>
      </c>
    </row>
    <row r="15" spans="1:6" x14ac:dyDescent="0.25">
      <c r="A15" s="25" t="s">
        <v>8400</v>
      </c>
      <c r="B15" s="24">
        <v>0</v>
      </c>
      <c r="C15" s="24">
        <v>1</v>
      </c>
      <c r="D15" s="24">
        <v>0</v>
      </c>
      <c r="E15" s="24">
        <v>0</v>
      </c>
      <c r="F15" s="24">
        <v>1</v>
      </c>
    </row>
    <row r="16" spans="1:6" x14ac:dyDescent="0.25">
      <c r="A16" s="4" t="s">
        <v>8318</v>
      </c>
      <c r="B16" s="24">
        <v>0.77142857142857146</v>
      </c>
      <c r="C16" s="24">
        <v>2.8571428571428571E-2</v>
      </c>
      <c r="D16" s="24">
        <v>0.17142857142857143</v>
      </c>
      <c r="E16" s="24">
        <v>2.8571428571428571E-2</v>
      </c>
      <c r="F16" s="24">
        <v>1</v>
      </c>
    </row>
    <row r="17" spans="1:6" x14ac:dyDescent="0.25">
      <c r="A17" s="25" t="s">
        <v>8400</v>
      </c>
      <c r="B17" s="24">
        <v>0.74603174603174605</v>
      </c>
      <c r="C17" s="24">
        <v>3.1746031746031744E-2</v>
      </c>
      <c r="D17" s="24">
        <v>0.19047619047619047</v>
      </c>
      <c r="E17" s="24">
        <v>3.1746031746031744E-2</v>
      </c>
      <c r="F17" s="24">
        <v>1</v>
      </c>
    </row>
    <row r="18" spans="1:6" x14ac:dyDescent="0.25">
      <c r="A18" s="25" t="s">
        <v>8401</v>
      </c>
      <c r="B18" s="24">
        <v>1</v>
      </c>
      <c r="C18" s="24">
        <v>0</v>
      </c>
      <c r="D18" s="24">
        <v>0</v>
      </c>
      <c r="E18" s="24">
        <v>0</v>
      </c>
      <c r="F18" s="24">
        <v>1</v>
      </c>
    </row>
    <row r="19" spans="1:6" x14ac:dyDescent="0.25">
      <c r="A19" s="4" t="s">
        <v>8319</v>
      </c>
      <c r="B19" s="24">
        <v>0.4681818181818182</v>
      </c>
      <c r="C19" s="24">
        <v>0</v>
      </c>
      <c r="D19" s="24">
        <v>0.53181818181818186</v>
      </c>
      <c r="E19" s="24">
        <v>0</v>
      </c>
      <c r="F19" s="24">
        <v>1</v>
      </c>
    </row>
    <row r="20" spans="1:6" x14ac:dyDescent="0.25">
      <c r="A20" s="25" t="s">
        <v>8400</v>
      </c>
      <c r="B20" s="24">
        <v>0.47407407407407409</v>
      </c>
      <c r="C20" s="24">
        <v>0</v>
      </c>
      <c r="D20" s="24">
        <v>0.52592592592592591</v>
      </c>
      <c r="E20" s="24">
        <v>0</v>
      </c>
      <c r="F20" s="24">
        <v>1</v>
      </c>
    </row>
    <row r="21" spans="1:6" x14ac:dyDescent="0.25">
      <c r="A21" s="25" t="s">
        <v>8401</v>
      </c>
      <c r="B21" s="24">
        <v>0.45882352941176469</v>
      </c>
      <c r="C21" s="24">
        <v>0</v>
      </c>
      <c r="D21" s="24">
        <v>0.54117647058823526</v>
      </c>
      <c r="E21" s="24">
        <v>0</v>
      </c>
      <c r="F21" s="24">
        <v>1</v>
      </c>
    </row>
    <row r="22" spans="1:6" x14ac:dyDescent="0.25">
      <c r="A22" s="4" t="s">
        <v>8320</v>
      </c>
      <c r="B22" s="24">
        <v>0.33755274261603374</v>
      </c>
      <c r="C22" s="24">
        <v>0.12658227848101267</v>
      </c>
      <c r="D22" s="24">
        <v>0.53586497890295359</v>
      </c>
      <c r="E22" s="24">
        <v>0</v>
      </c>
      <c r="F22" s="24">
        <v>1</v>
      </c>
    </row>
    <row r="23" spans="1:6" x14ac:dyDescent="0.25">
      <c r="A23" s="25" t="s">
        <v>8400</v>
      </c>
      <c r="B23" s="24">
        <v>0.27906976744186046</v>
      </c>
      <c r="C23" s="24">
        <v>0.13953488372093023</v>
      </c>
      <c r="D23" s="24">
        <v>0.58139534883720934</v>
      </c>
      <c r="E23" s="24">
        <v>0</v>
      </c>
      <c r="F23" s="24">
        <v>1</v>
      </c>
    </row>
    <row r="24" spans="1:6" x14ac:dyDescent="0.25">
      <c r="A24" s="25" t="s">
        <v>8401</v>
      </c>
      <c r="B24" s="24">
        <v>0.90909090909090906</v>
      </c>
      <c r="C24" s="24">
        <v>0</v>
      </c>
      <c r="D24" s="24">
        <v>9.0909090909090912E-2</v>
      </c>
      <c r="E24" s="24">
        <v>0</v>
      </c>
      <c r="F24" s="24">
        <v>1</v>
      </c>
    </row>
    <row r="25" spans="1:6" x14ac:dyDescent="0.25">
      <c r="A25" s="4" t="s">
        <v>8321</v>
      </c>
      <c r="B25" s="24">
        <v>0.34833333333333333</v>
      </c>
      <c r="C25" s="24">
        <v>0.29666666666666669</v>
      </c>
      <c r="D25" s="24">
        <v>0.35499999999999998</v>
      </c>
      <c r="E25" s="24">
        <v>0</v>
      </c>
      <c r="F25" s="24">
        <v>1</v>
      </c>
    </row>
    <row r="26" spans="1:6" x14ac:dyDescent="0.25">
      <c r="A26" s="25" t="s">
        <v>8400</v>
      </c>
      <c r="B26" s="24">
        <v>0.22244897959183674</v>
      </c>
      <c r="C26" s="24">
        <v>0.35510204081632651</v>
      </c>
      <c r="D26" s="24">
        <v>0.42244897959183675</v>
      </c>
      <c r="E26" s="24">
        <v>0</v>
      </c>
      <c r="F26" s="24">
        <v>1</v>
      </c>
    </row>
    <row r="27" spans="1:6" x14ac:dyDescent="0.25">
      <c r="A27" s="25" t="s">
        <v>8401</v>
      </c>
      <c r="B27" s="24">
        <v>0.90909090909090906</v>
      </c>
      <c r="C27" s="24">
        <v>3.6363636363636362E-2</v>
      </c>
      <c r="D27" s="24">
        <v>5.4545454545454543E-2</v>
      </c>
      <c r="E27" s="24">
        <v>0</v>
      </c>
      <c r="F27" s="24">
        <v>1</v>
      </c>
    </row>
    <row r="28" spans="1:6" x14ac:dyDescent="0.25">
      <c r="A28" s="4" t="s">
        <v>8322</v>
      </c>
      <c r="B28" s="24">
        <v>0.60229720028715006</v>
      </c>
      <c r="C28" s="24">
        <v>2.6561378320172292E-2</v>
      </c>
      <c r="D28" s="24">
        <v>0.35391241923905242</v>
      </c>
      <c r="E28" s="24">
        <v>1.7229002153625269E-2</v>
      </c>
      <c r="F28" s="24">
        <v>1</v>
      </c>
    </row>
    <row r="29" spans="1:6" x14ac:dyDescent="0.25">
      <c r="A29" s="25" t="s">
        <v>8400</v>
      </c>
      <c r="B29" s="24">
        <v>0.57063492063492061</v>
      </c>
      <c r="C29" s="24">
        <v>2.9365079365079365E-2</v>
      </c>
      <c r="D29" s="24">
        <v>0.38174603174603172</v>
      </c>
      <c r="E29" s="24">
        <v>1.8253968253968255E-2</v>
      </c>
      <c r="F29" s="24">
        <v>1</v>
      </c>
    </row>
    <row r="30" spans="1:6" x14ac:dyDescent="0.25">
      <c r="A30" s="25" t="s">
        <v>8401</v>
      </c>
      <c r="B30" s="24">
        <v>0.90225563909774431</v>
      </c>
      <c r="C30" s="24">
        <v>0</v>
      </c>
      <c r="D30" s="24">
        <v>9.0225563909774431E-2</v>
      </c>
      <c r="E30" s="24">
        <v>7.5187969924812026E-3</v>
      </c>
      <c r="F30" s="24">
        <v>1</v>
      </c>
    </row>
    <row r="31" spans="1:6" x14ac:dyDescent="0.25">
      <c r="A31" s="4" t="s">
        <v>8307</v>
      </c>
      <c r="B31" s="22">
        <v>0.53111327175498302</v>
      </c>
      <c r="C31" s="22">
        <v>8.4832280019445788E-2</v>
      </c>
      <c r="D31" s="22">
        <v>0.37190082644628097</v>
      </c>
      <c r="E31" s="22">
        <v>1.2153621779290228E-2</v>
      </c>
      <c r="F31" s="22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E8444-178B-4ED1-BDBE-547D641E09C3}">
  <sheetPr>
    <tabColor rgb="FF99FFCC"/>
  </sheetPr>
  <dimension ref="A1:E14"/>
  <sheetViews>
    <sheetView workbookViewId="0">
      <selection activeCell="J20" sqref="J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7.140625" bestFit="1" customWidth="1"/>
    <col min="5" max="6" width="11.28515625" bestFit="1" customWidth="1"/>
  </cols>
  <sheetData>
    <row r="1" spans="1:5" x14ac:dyDescent="0.25">
      <c r="A1" s="3" t="s">
        <v>8223</v>
      </c>
      <c r="B1" t="s">
        <v>8313</v>
      </c>
    </row>
    <row r="3" spans="1:5" x14ac:dyDescent="0.25">
      <c r="A3" s="3" t="s">
        <v>8323</v>
      </c>
      <c r="B3" s="3" t="s">
        <v>8306</v>
      </c>
    </row>
    <row r="4" spans="1:5" x14ac:dyDescent="0.25">
      <c r="A4" s="3" t="s">
        <v>8308</v>
      </c>
      <c r="B4" t="s">
        <v>8219</v>
      </c>
      <c r="C4" t="s">
        <v>8220</v>
      </c>
      <c r="D4" t="s">
        <v>8221</v>
      </c>
      <c r="E4" t="s">
        <v>8307</v>
      </c>
    </row>
    <row r="5" spans="1:5" x14ac:dyDescent="0.25">
      <c r="A5" s="4" t="s">
        <v>8318</v>
      </c>
      <c r="B5" s="22">
        <v>0.79411764705882348</v>
      </c>
      <c r="C5" s="22">
        <v>2.9411764705882353E-2</v>
      </c>
      <c r="D5" s="22">
        <v>0.17647058823529413</v>
      </c>
      <c r="E5" s="22">
        <v>1</v>
      </c>
    </row>
    <row r="6" spans="1:5" x14ac:dyDescent="0.25">
      <c r="A6" s="4" t="s">
        <v>8322</v>
      </c>
      <c r="B6" s="22">
        <v>0.61285609934258578</v>
      </c>
      <c r="C6" s="22">
        <v>2.7027027027027029E-2</v>
      </c>
      <c r="D6" s="22">
        <v>0.36011687363038714</v>
      </c>
      <c r="E6" s="22">
        <v>1</v>
      </c>
    </row>
    <row r="7" spans="1:5" x14ac:dyDescent="0.25">
      <c r="A7" s="4" t="s">
        <v>8314</v>
      </c>
      <c r="B7" s="22">
        <v>0.57692307692307687</v>
      </c>
      <c r="C7" s="22">
        <v>7.6923076923076927E-2</v>
      </c>
      <c r="D7" s="22">
        <v>0.34615384615384615</v>
      </c>
      <c r="E7" s="22">
        <v>1</v>
      </c>
    </row>
    <row r="8" spans="1:5" x14ac:dyDescent="0.25">
      <c r="A8" s="4" t="s">
        <v>8319</v>
      </c>
      <c r="B8" s="22">
        <v>0.4681818181818182</v>
      </c>
      <c r="C8" s="22">
        <v>0</v>
      </c>
      <c r="D8" s="22">
        <v>0.53181818181818186</v>
      </c>
      <c r="E8" s="22">
        <v>1</v>
      </c>
    </row>
    <row r="9" spans="1:5" x14ac:dyDescent="0.25">
      <c r="A9" s="4" t="s">
        <v>8316</v>
      </c>
      <c r="B9" s="22">
        <v>0.36363636363636365</v>
      </c>
      <c r="C9" s="22">
        <v>0</v>
      </c>
      <c r="D9" s="22">
        <v>0.63636363636363635</v>
      </c>
      <c r="E9" s="22">
        <v>1</v>
      </c>
    </row>
    <row r="10" spans="1:5" x14ac:dyDescent="0.25">
      <c r="A10" s="4" t="s">
        <v>8321</v>
      </c>
      <c r="B10" s="22">
        <v>0.34833333333333333</v>
      </c>
      <c r="C10" s="22">
        <v>0.29666666666666669</v>
      </c>
      <c r="D10" s="22">
        <v>0.35499999999999998</v>
      </c>
      <c r="E10" s="22">
        <v>1</v>
      </c>
    </row>
    <row r="11" spans="1:5" x14ac:dyDescent="0.25">
      <c r="A11" s="4" t="s">
        <v>8320</v>
      </c>
      <c r="B11" s="22">
        <v>0.33755274261603374</v>
      </c>
      <c r="C11" s="22">
        <v>0.12658227848101267</v>
      </c>
      <c r="D11" s="22">
        <v>0.53586497890295359</v>
      </c>
      <c r="E11" s="22">
        <v>1</v>
      </c>
    </row>
    <row r="12" spans="1:5" x14ac:dyDescent="0.25">
      <c r="A12" s="4" t="s">
        <v>8315</v>
      </c>
      <c r="B12" s="22">
        <v>0.17525773195876287</v>
      </c>
      <c r="C12" s="22">
        <v>0.10309278350515463</v>
      </c>
      <c r="D12" s="22">
        <v>0.72164948453608246</v>
      </c>
      <c r="E12" s="22">
        <v>1</v>
      </c>
    </row>
    <row r="13" spans="1:5" x14ac:dyDescent="0.25">
      <c r="A13" s="4" t="s">
        <v>8317</v>
      </c>
      <c r="B13" s="22">
        <v>0</v>
      </c>
      <c r="C13" s="22">
        <v>1</v>
      </c>
      <c r="D13" s="22">
        <v>0</v>
      </c>
      <c r="E13" s="22">
        <v>1</v>
      </c>
    </row>
    <row r="14" spans="1:5" x14ac:dyDescent="0.25">
      <c r="A14" s="4" t="s">
        <v>8307</v>
      </c>
      <c r="B14" s="22">
        <v>0.53764763779527558</v>
      </c>
      <c r="C14" s="22">
        <v>8.5875984251968504E-2</v>
      </c>
      <c r="D14" s="22">
        <v>0.3764763779527559</v>
      </c>
      <c r="E14" s="22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1E481-6D32-4423-820E-238D1B09AF3E}">
  <sheetPr>
    <tabColor rgb="FF99FFCC"/>
  </sheetPr>
  <dimension ref="A3:G26"/>
  <sheetViews>
    <sheetView topLeftCell="A3" zoomScaleNormal="100" workbookViewId="0">
      <selection activeCell="G27" sqref="G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8.85546875" bestFit="1" customWidth="1"/>
    <col min="5" max="5" width="6.140625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3" spans="1:7" x14ac:dyDescent="0.25">
      <c r="A3" s="3" t="s">
        <v>8323</v>
      </c>
      <c r="B3" s="3" t="s">
        <v>8306</v>
      </c>
    </row>
    <row r="4" spans="1:7" x14ac:dyDescent="0.25">
      <c r="A4" s="3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8307</v>
      </c>
    </row>
    <row r="5" spans="1:7" x14ac:dyDescent="0.25">
      <c r="A5" s="4" t="s">
        <v>8239</v>
      </c>
      <c r="B5" s="22">
        <v>7.2921730675741374E-4</v>
      </c>
      <c r="C5" s="22">
        <v>4.8614487117160912E-4</v>
      </c>
      <c r="D5" s="22">
        <v>0</v>
      </c>
      <c r="E5" s="22">
        <v>2.4307243558580456E-4</v>
      </c>
      <c r="F5" s="22">
        <v>1.4584346135148275E-3</v>
      </c>
      <c r="G5" s="23"/>
    </row>
    <row r="6" spans="1:7" x14ac:dyDescent="0.25">
      <c r="A6" s="4" t="s">
        <v>8226</v>
      </c>
      <c r="B6" s="22">
        <v>4.6183762761302866E-3</v>
      </c>
      <c r="C6" s="22">
        <v>9.9659698590179868E-3</v>
      </c>
      <c r="D6" s="22">
        <v>3.4030140982012642E-3</v>
      </c>
      <c r="E6" s="22">
        <v>0</v>
      </c>
      <c r="F6" s="22">
        <v>1.7987360233349538E-2</v>
      </c>
      <c r="G6" s="23"/>
    </row>
    <row r="7" spans="1:7" x14ac:dyDescent="0.25">
      <c r="A7" s="4" t="s">
        <v>8242</v>
      </c>
      <c r="B7" s="22">
        <v>2.4307243558580456E-4</v>
      </c>
      <c r="C7" s="22">
        <v>2.4307243558580456E-4</v>
      </c>
      <c r="D7" s="22">
        <v>0</v>
      </c>
      <c r="E7" s="22">
        <v>0</v>
      </c>
      <c r="F7" s="22">
        <v>4.8614487117160912E-4</v>
      </c>
      <c r="G7" s="23"/>
    </row>
    <row r="8" spans="1:7" x14ac:dyDescent="0.25">
      <c r="A8" s="4" t="s">
        <v>8229</v>
      </c>
      <c r="B8" s="22">
        <v>1.5556635877491492E-2</v>
      </c>
      <c r="C8" s="22">
        <v>1.5556635877491492E-2</v>
      </c>
      <c r="D8" s="22">
        <v>4.1322314049586778E-3</v>
      </c>
      <c r="E8" s="22">
        <v>2.4307243558580456E-4</v>
      </c>
      <c r="F8" s="22">
        <v>3.5488575595527469E-2</v>
      </c>
      <c r="G8" s="23"/>
    </row>
    <row r="9" spans="1:7" x14ac:dyDescent="0.25">
      <c r="A9" s="4" t="s">
        <v>8240</v>
      </c>
      <c r="B9" s="22">
        <v>2.4307243558580456E-4</v>
      </c>
      <c r="C9" s="22">
        <v>4.8614487117160912E-4</v>
      </c>
      <c r="D9" s="22">
        <v>7.2921730675741374E-4</v>
      </c>
      <c r="E9" s="22">
        <v>0</v>
      </c>
      <c r="F9" s="22">
        <v>1.4584346135148275E-3</v>
      </c>
      <c r="G9" s="23"/>
    </row>
    <row r="10" spans="1:7" x14ac:dyDescent="0.25">
      <c r="A10" s="4" t="s">
        <v>8236</v>
      </c>
      <c r="B10" s="22">
        <v>5.5906660184735051E-3</v>
      </c>
      <c r="C10" s="22">
        <v>6.5629557608167235E-3</v>
      </c>
      <c r="D10" s="22">
        <v>7.2921730675741374E-4</v>
      </c>
      <c r="E10" s="22">
        <v>0</v>
      </c>
      <c r="F10" s="22">
        <v>1.2882839086047641E-2</v>
      </c>
      <c r="G10" s="23"/>
    </row>
    <row r="11" spans="1:7" x14ac:dyDescent="0.25">
      <c r="A11" s="4" t="s">
        <v>8232</v>
      </c>
      <c r="B11" s="22">
        <v>9.7228974234321824E-4</v>
      </c>
      <c r="C11" s="22">
        <v>1.4584346135148275E-3</v>
      </c>
      <c r="D11" s="22">
        <v>9.7228974234321824E-4</v>
      </c>
      <c r="E11" s="22">
        <v>0</v>
      </c>
      <c r="F11" s="22">
        <v>3.4030140982012642E-3</v>
      </c>
      <c r="G11" s="23"/>
    </row>
    <row r="12" spans="1:7" x14ac:dyDescent="0.25">
      <c r="A12" s="4" t="s">
        <v>8227</v>
      </c>
      <c r="B12" s="22">
        <v>2.6737967914438501E-3</v>
      </c>
      <c r="C12" s="22">
        <v>2.1876519202722413E-3</v>
      </c>
      <c r="D12" s="22">
        <v>2.4307243558580456E-4</v>
      </c>
      <c r="E12" s="22">
        <v>0</v>
      </c>
      <c r="F12" s="22">
        <v>5.1045211473018963E-3</v>
      </c>
      <c r="G12" s="23"/>
    </row>
    <row r="13" spans="1:7" x14ac:dyDescent="0.25">
      <c r="A13" s="4" t="s">
        <v>8230</v>
      </c>
      <c r="B13" s="22">
        <v>2.4307243558580457E-3</v>
      </c>
      <c r="C13" s="22">
        <v>2.4307243558580457E-3</v>
      </c>
      <c r="D13" s="22">
        <v>1.2153621779290229E-3</v>
      </c>
      <c r="E13" s="22">
        <v>4.8614487117160912E-4</v>
      </c>
      <c r="F13" s="22">
        <v>6.5629557608167235E-3</v>
      </c>
      <c r="G13" s="23"/>
    </row>
    <row r="14" spans="1:7" x14ac:dyDescent="0.25">
      <c r="A14" s="4" t="s">
        <v>8225</v>
      </c>
      <c r="B14" s="22">
        <v>8.8964511424404466E-2</v>
      </c>
      <c r="C14" s="22">
        <v>4.9829849295089934E-2</v>
      </c>
      <c r="D14" s="22">
        <v>6.0768108896451139E-3</v>
      </c>
      <c r="E14" s="22">
        <v>1.9445794846864365E-3</v>
      </c>
      <c r="F14" s="28">
        <v>0.14681575109382597</v>
      </c>
      <c r="G14" s="23"/>
    </row>
    <row r="15" spans="1:7" x14ac:dyDescent="0.25">
      <c r="A15" s="4" t="s">
        <v>8231</v>
      </c>
      <c r="B15" s="22">
        <v>0</v>
      </c>
      <c r="C15" s="22">
        <v>4.8614487117160912E-4</v>
      </c>
      <c r="D15" s="22">
        <v>2.4307243558580456E-4</v>
      </c>
      <c r="E15" s="22">
        <v>0</v>
      </c>
      <c r="F15" s="22">
        <v>7.2921730675741374E-4</v>
      </c>
      <c r="G15" s="23"/>
    </row>
    <row r="16" spans="1:7" x14ac:dyDescent="0.25">
      <c r="A16" s="4" t="s">
        <v>8241</v>
      </c>
      <c r="B16" s="22">
        <v>1.9445794846864365E-3</v>
      </c>
      <c r="C16" s="22">
        <v>9.7228974234321824E-4</v>
      </c>
      <c r="D16" s="22">
        <v>4.8614487117160912E-4</v>
      </c>
      <c r="E16" s="22">
        <v>2.4307243558580456E-4</v>
      </c>
      <c r="F16" s="22">
        <v>3.6460865337870686E-3</v>
      </c>
      <c r="G16" s="23"/>
    </row>
    <row r="17" spans="1:7" x14ac:dyDescent="0.25">
      <c r="A17" s="4" t="s">
        <v>8237</v>
      </c>
      <c r="B17" s="22">
        <v>1.7015070491006321E-3</v>
      </c>
      <c r="C17" s="22">
        <v>4.6183762761302866E-3</v>
      </c>
      <c r="D17" s="22">
        <v>7.2921730675741374E-4</v>
      </c>
      <c r="E17" s="22">
        <v>0</v>
      </c>
      <c r="F17" s="22">
        <v>7.0491006319883323E-3</v>
      </c>
      <c r="G17" s="23"/>
    </row>
    <row r="18" spans="1:7" x14ac:dyDescent="0.25">
      <c r="A18" s="4" t="s">
        <v>8243</v>
      </c>
      <c r="B18" s="22">
        <v>4.8614487117160912E-4</v>
      </c>
      <c r="C18" s="22">
        <v>0</v>
      </c>
      <c r="D18" s="22">
        <v>0</v>
      </c>
      <c r="E18" s="22">
        <v>0</v>
      </c>
      <c r="F18" s="22">
        <v>4.8614487117160912E-4</v>
      </c>
      <c r="G18" s="23"/>
    </row>
    <row r="19" spans="1:7" x14ac:dyDescent="0.25">
      <c r="A19" s="4" t="s">
        <v>8238</v>
      </c>
      <c r="B19" s="22">
        <v>0</v>
      </c>
      <c r="C19" s="22">
        <v>1.9445794846864365E-3</v>
      </c>
      <c r="D19" s="22">
        <v>2.4307243558580456E-4</v>
      </c>
      <c r="E19" s="22">
        <v>7.2921730675741374E-4</v>
      </c>
      <c r="F19" s="22">
        <v>2.9168692270296549E-3</v>
      </c>
      <c r="G19" s="23"/>
    </row>
    <row r="20" spans="1:7" x14ac:dyDescent="0.25">
      <c r="A20" s="4" t="s">
        <v>8233</v>
      </c>
      <c r="B20" s="22">
        <v>4.8614487117160912E-4</v>
      </c>
      <c r="C20" s="22">
        <v>3.4030140982012642E-3</v>
      </c>
      <c r="D20" s="22">
        <v>9.7228974234321824E-4</v>
      </c>
      <c r="E20" s="22">
        <v>2.4307243558580456E-4</v>
      </c>
      <c r="F20" s="22">
        <v>5.1045211473018963E-3</v>
      </c>
      <c r="G20" s="23"/>
    </row>
    <row r="21" spans="1:7" x14ac:dyDescent="0.25">
      <c r="A21" s="4" t="s">
        <v>8234</v>
      </c>
      <c r="B21" s="22">
        <v>4.8614487117160912E-4</v>
      </c>
      <c r="C21" s="22">
        <v>1.2153621779290229E-3</v>
      </c>
      <c r="D21" s="22">
        <v>0</v>
      </c>
      <c r="E21" s="22">
        <v>0</v>
      </c>
      <c r="F21" s="22">
        <v>1.7015070491006321E-3</v>
      </c>
      <c r="G21" s="23"/>
    </row>
    <row r="22" spans="1:7" x14ac:dyDescent="0.25">
      <c r="A22" s="4" t="s">
        <v>8228</v>
      </c>
      <c r="B22" s="22">
        <v>7.2921730675741374E-4</v>
      </c>
      <c r="C22" s="22">
        <v>1.2153621779290229E-3</v>
      </c>
      <c r="D22" s="22">
        <v>9.7228974234321824E-4</v>
      </c>
      <c r="E22" s="22">
        <v>0</v>
      </c>
      <c r="F22" s="22">
        <v>2.9168692270296549E-3</v>
      </c>
      <c r="G22" s="23"/>
    </row>
    <row r="23" spans="1:7" x14ac:dyDescent="0.25">
      <c r="A23" s="4" t="s">
        <v>8235</v>
      </c>
      <c r="B23" s="22">
        <v>1.7015070491006321E-3</v>
      </c>
      <c r="C23" s="22">
        <v>2.1876519202722413E-3</v>
      </c>
      <c r="D23" s="22">
        <v>1.2153621779290229E-3</v>
      </c>
      <c r="E23" s="22">
        <v>0</v>
      </c>
      <c r="F23" s="22">
        <v>5.1045211473018963E-3</v>
      </c>
      <c r="G23" s="23"/>
    </row>
    <row r="24" spans="1:7" x14ac:dyDescent="0.25">
      <c r="A24" s="4" t="s">
        <v>8244</v>
      </c>
      <c r="B24" s="22">
        <v>2.4307243558580456E-4</v>
      </c>
      <c r="C24" s="22">
        <v>0</v>
      </c>
      <c r="D24" s="22">
        <v>0</v>
      </c>
      <c r="E24" s="22">
        <v>0</v>
      </c>
      <c r="F24" s="22">
        <v>2.4307243558580456E-4</v>
      </c>
      <c r="G24" s="23"/>
    </row>
    <row r="25" spans="1:7" x14ac:dyDescent="0.25">
      <c r="A25" s="4" t="s">
        <v>8224</v>
      </c>
      <c r="B25" s="22">
        <v>0.40131259115216333</v>
      </c>
      <c r="C25" s="22">
        <v>0.26665046183762764</v>
      </c>
      <c r="D25" s="22">
        <v>6.2469615945551775E-2</v>
      </c>
      <c r="E25" s="22">
        <v>8.0213903743315516E-3</v>
      </c>
      <c r="F25" s="28">
        <v>0.73845405930967434</v>
      </c>
      <c r="G25" s="23"/>
    </row>
    <row r="26" spans="1:7" x14ac:dyDescent="0.25">
      <c r="A26" s="4" t="s">
        <v>8307</v>
      </c>
      <c r="B26" s="22">
        <v>0.53111327175498302</v>
      </c>
      <c r="C26" s="22">
        <v>0.37190082644628097</v>
      </c>
      <c r="D26" s="22">
        <v>8.4832280019445788E-2</v>
      </c>
      <c r="E26" s="22">
        <v>1.2153621779290228E-2</v>
      </c>
      <c r="F26" s="22">
        <v>1</v>
      </c>
      <c r="G26" s="23"/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DataSource</vt:lpstr>
      <vt:lpstr>PivotTable_01</vt:lpstr>
      <vt:lpstr>PivotTable_02</vt:lpstr>
      <vt:lpstr>PivotTable_03</vt:lpstr>
      <vt:lpstr>Bonus</vt:lpstr>
      <vt:lpstr>PT_Category_X_StaffPick</vt:lpstr>
      <vt:lpstr>PT_Category_X_State_Percent</vt:lpstr>
      <vt:lpstr>PT_Country_X_State_Percent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Paulo Cuellas</cp:lastModifiedBy>
  <dcterms:created xsi:type="dcterms:W3CDTF">2017-04-20T15:17:24Z</dcterms:created>
  <dcterms:modified xsi:type="dcterms:W3CDTF">2019-05-27T18:06:53Z</dcterms:modified>
</cp:coreProperties>
</file>